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pivotTables/pivotTable4.xml" ContentType="application/vnd.openxmlformats-officedocument.spreadsheetml.pivotTable+xml"/>
  <Override PartName="/xl/tables/table2.xml" ContentType="application/vnd.openxmlformats-officedocument.spreadsheetml.table+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pivotTables/pivotTable2.xml" ContentType="application/vnd.openxmlformats-officedocument.spreadsheetml.pivotTable+xml"/>
  <Override PartName="/xl/drawings/drawing4.xml" ContentType="application/vnd.openxmlformats-officedocument.drawing+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trlProps/ctrlProp9.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activeX/activeX1.xml" ContentType="application/vnd.ms-office.activeX+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trlProps/ctrlProp7.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Override PartName="/xl/pivotCache/pivotCacheDefinition1.xml" ContentType="application/vnd.openxmlformats-officedocument.spreadsheetml.pivotCacheDefinition+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trlProps/ctrlProp11.xml" ContentType="application/vnd.ms-excel.controlproperties+xml"/>
  <Override PartName="/xl/ctrlProps/ctrlProp5.xml" ContentType="application/vnd.ms-excel.controlproperties+xml"/>
  <Override PartName="/xl/ctrlProps/ctrlProp6.xml" ContentType="application/vnd.ms-excel.controlproperties+xml"/>
  <Override PartName="/xl/worksheets/sheet19.xml" ContentType="application/vnd.openxmlformats-officedocument.spreadsheetml.worksheet+xml"/>
  <Override PartName="/xl/pivotCache/pivotCacheRecords3.xml" ContentType="application/vnd.openxmlformats-officedocument.spreadsheetml.pivotCacheRecords+xml"/>
  <Override PartName="/xl/sharedStrings.xml" ContentType="application/vnd.openxmlformats-officedocument.spreadsheetml.sharedStrings+xml"/>
  <Override PartName="/xl/ctrlProps/ctrlProp4.xml" ContentType="application/vnd.ms-excel.controlproperties+xml"/>
  <Override PartName="/xl/ctrlProps/ctrlProp10.xml" ContentType="application/vnd.ms-excel.controlproperties+xml"/>
  <Override PartName="/xl/worksheets/sheet17.xml" ContentType="application/vnd.openxmlformats-officedocument.spreadsheetml.worksheet+xml"/>
  <Override PartName="/xl/worksheets/sheet18.xml" ContentType="application/vnd.openxmlformats-officedocument.spreadsheetml.worksheet+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pivotTables/pivotTable3.xml" ContentType="application/vnd.openxmlformats-officedocument.spreadsheetml.pivotTable+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pivotTables/pivotTable1.xml" ContentType="application/vnd.openxmlformats-officedocument.spreadsheetml.pivotTable+xml"/>
  <Default Extension="emf" ContentType="image/x-emf"/>
</Types>
</file>

<file path=_rels/.rels><?xml version="1.0" encoding="UTF-8" standalone="yes"?>
<Relationships xmlns="http://schemas.openxmlformats.org/package/2006/relationships"><Relationship Id="rId8" Type="http://schemas.openxmlformats.org/officeDocument/2006/relationships/extended-properties" Target="docProps/app.xml"/><Relationship Id="rId7" Type="http://schemas.openxmlformats.org/package/2006/relationships/metadata/core-properties" Target="docProps/core.xml"/><Relationship Id="rId1" Type="http://schemas.openxmlformats.org/officeDocument/2006/relationships/officeDocument" Target="xl/workbook.xml"/><Relationship Id="rId6" Type="http://schemas.openxmlformats.org/package/2006/relationships/metadata/thumbnail" Target="docProps/thumbnail.wmf"/><Relationship Id="rId5" Type="http://schemas.microsoft.com/office/2006/relationships/ui/userCustomization" Target="userCustomization/customUI.xml"/><Relationship Id="rId9"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hidePivotFieldList="1"/>
  <bookViews>
    <workbookView showSheetTabs="0" xWindow="0" yWindow="0" windowWidth="20490" windowHeight="7830" firstSheet="10" activeTab="1"/>
  </bookViews>
  <sheets>
    <sheet name="Sales Forecast" sheetId="1" r:id="rId1"/>
    <sheet name="Staff Assignments" sheetId="16" r:id="rId2"/>
    <sheet name="Staff Availability" sheetId="24" r:id="rId3"/>
    <sheet name="Over and Under Summary" sheetId="30" state="veryHidden" r:id="rId4"/>
    <sheet name="Over and Under Detail" sheetId="19" state="veryHidden" r:id="rId5"/>
    <sheet name="Labor Scheduled" sheetId="13" r:id="rId6"/>
    <sheet name="Labor Needs" sheetId="18" state="veryHidden" r:id="rId7"/>
    <sheet name="Variable Labor Configuration" sheetId="15" state="veryHidden" r:id="rId8"/>
    <sheet name="Fixed Labor Configuration" sheetId="12" state="veryHidden" r:id="rId9"/>
    <sheet name="Assignments Summary" sheetId="36" r:id="rId10"/>
    <sheet name="Staffing Level Summary" sheetId="25" r:id="rId11"/>
    <sheet name="Cost Analysis" sheetId="9" r:id="rId12"/>
    <sheet name="High Level Plan" sheetId="33" state="veryHidden" r:id="rId13"/>
    <sheet name="Detailed Plan - Base Staffing" sheetId="34" r:id="rId14"/>
    <sheet name="Detail Plan - Additional Staff" sheetId="11" r:id="rId15"/>
    <sheet name="Hourly Sales Projection" sheetId="14" state="veryHidden" r:id="rId16"/>
    <sheet name="Hourly Sales Distribution" sheetId="7" r:id="rId17"/>
    <sheet name="Roles" sheetId="31" r:id="rId18"/>
    <sheet name="MacroWarning" sheetId="41" state="veryHidden" r:id="rId19"/>
    <sheet name="Operating Hours" sheetId="40" r:id="rId20"/>
    <sheet name="Employees" sheetId="28" r:id="rId21"/>
    <sheet name="Options" sheetId="5" r:id="rId22"/>
    <sheet name="Technical Parameters" sheetId="35" state="veryHidden" r:id="rId23"/>
    <sheet name="Lists" sheetId="32" state="veryHidden" r:id="rId24"/>
  </sheets>
  <definedNames>
    <definedName name="_Detailed_Plan_Additional_Data" hidden="1">OFFSET('Detail Plan - Additional Staff'!$A$2,1,1,COUNT('Detail Plan - Additional Staff'!$A:$A),COUNT('Detail Plan - Additional Staff'!$2:$2)-1)</definedName>
    <definedName name="_Detailed_Plan_Base_Data" hidden="1">OFFSET('Detailed Plan - Base Staffing'!$C$1,1,0,COUNT('Detailed Plan - Base Staffing'!$A:$A),7)</definedName>
    <definedName name="_xlnm._FilterDatabase" localSheetId="13" hidden="1">'Detailed Plan - Base Staffing'!$B$1:$B$33</definedName>
    <definedName name="_xlnm._FilterDatabase" localSheetId="8" hidden="1">'Fixed Labor Configuration'!$B$1:$B$33</definedName>
    <definedName name="_xlnm._FilterDatabase" localSheetId="12" hidden="1">'High Level Plan'!$A$1:$A$2</definedName>
    <definedName name="_xlnm._FilterDatabase" localSheetId="16" hidden="1">'Hourly Sales Distribution'!$A$1:$A$9</definedName>
    <definedName name="_xlnm._FilterDatabase" localSheetId="15" hidden="1">'Hourly Sales Projection'!$A$1:$A$9</definedName>
    <definedName name="_xlnm._FilterDatabase" localSheetId="6" hidden="1">'Labor Needs'!$B$1:$B$33</definedName>
    <definedName name="_xlnm._FilterDatabase" localSheetId="5" hidden="1">'Labor Scheduled'!$B$1:$B$33</definedName>
    <definedName name="_xlnm._FilterDatabase" localSheetId="4" hidden="1">'Over and Under Detail'!$B$1:$B$33</definedName>
    <definedName name="_xlnm._FilterDatabase" localSheetId="1" hidden="1">'Staff Assignments'!$A$2:$U$36</definedName>
    <definedName name="_xlnm._FilterDatabase" localSheetId="7" hidden="1">'Variable Labor Configuration'!$B$1:$B$33</definedName>
    <definedName name="_Fixed_Labor_Config_Data" hidden="1">OFFSET('Fixed Labor Configuration'!$C$1,1,0,COUNT('Fixed Labor Configuration'!$C:$C),7)</definedName>
    <definedName name="_Fixed_Labor_Configuration" hidden="1">OFFSET('Fixed Labor Configuration'!$A$1,0,0,COUNTA('Fixed Labor Configuration'!$A:$A),9)</definedName>
    <definedName name="_Friday_Assignability" hidden="1">OFFSET(Lists!$H$4,0,0,COUNT(Lists!$H:$H),1)</definedName>
    <definedName name="_Friday_Availability" hidden="1">OFFSET(Lists!$H$3,0,0,COUNT(Lists!$H:$H)+1,1)</definedName>
    <definedName name="_High_Level_Plan" hidden="1">OFFSET('High Level Plan'!$A$1,0,0,COUNTA('High Level Plan'!$A:$A),3)</definedName>
    <definedName name="_High_Level_Plan_Variable_Column_Data" hidden="1">OFFSET('High Level Plan'!$C$1,1,0,COUNTA('High Level Plan'!$A:$A)-1,1)</definedName>
    <definedName name="_Hourly_Sales_Distribution" hidden="1">OFFSET('Hourly Sales Distribution'!$A$1,0,0,COUNTA('Hourly Sales Distribution'!$A:$A),COUNTA('Hourly Sales Distribution'!$1:$1))</definedName>
    <definedName name="_Hourly_Sales_Projections" hidden="1">OFFSET('Hourly Sales Projection'!$A$1,0,0,COUNTA('Hourly Sales Projection'!$A:$A),8)</definedName>
    <definedName name="_Hours_of_Day" hidden="1">OFFSET(Lists!$A$2,0,0,COUNT(Lists!$A:$A),1)</definedName>
    <definedName name="_Labor_Needs" hidden="1">OFFSET('Labor Needs'!$A$1,0,0,COUNTA('Labor Needs'!$A:$A),9)</definedName>
    <definedName name="_Labor_Scheduled" hidden="1">OFFSET('Labor Scheduled'!$A$1,0,0,COUNTA('Labor Scheduled'!$A:$A),9)</definedName>
    <definedName name="_Monday_Assignability" hidden="1">OFFSET(Lists!$D$4,0,0,COUNT(Lists!$D:$D),1)</definedName>
    <definedName name="_Monday_Availability" hidden="1">OFFSET(Lists!$D$3,0,0,COUNT(Lists!$D:$D)+1,1)</definedName>
    <definedName name="_Operating_Hours" hidden="1">OFFSET(Lists!$B$2,0,0,COUNT(Lists!$B:$B)+1,1)</definedName>
    <definedName name="_Over_And_Under_Detail" hidden="1">OFFSET('Over and Under Detail'!$A$1,0,0,COUNTA('Over and Under Detail'!$A:$A),9)</definedName>
    <definedName name="_Over_Under_Details" hidden="1">OFFSET('Over and Under Detail'!$A$1,0,0,COUNTA('Over and Under Detail'!C:C),9)</definedName>
    <definedName name="_Period_Labels" localSheetId="13" hidden="1">OFFSET('Detailed Plan - Base Staffing'!$A$1,0,0,COUNTA('Detailed Plan - Base Staffing'!$A:$A),1)</definedName>
    <definedName name="_Period_Labels" localSheetId="8" hidden="1">OFFSET('Fixed Labor Configuration'!$A$1,0,0,COUNTA('Fixed Labor Configuration'!$A:$A),1)</definedName>
    <definedName name="_Period_Labels" localSheetId="16" hidden="1">OFFSET('Hourly Sales Distribution'!$A$1,0,0,COUNTA('Hourly Sales Distribution'!$A:$A),1)</definedName>
    <definedName name="_Period_Labels" localSheetId="15" hidden="1">OFFSET('Hourly Sales Projection'!$A$1,0,0,COUNTA('Hourly Sales Projection'!$A:$A),1)</definedName>
    <definedName name="_Period_Labels" localSheetId="6" hidden="1">OFFSET('Labor Needs'!$A$1,0,0,COUNTA('Labor Needs'!$A:$A),1)</definedName>
    <definedName name="_Period_Labels" localSheetId="5" hidden="1">OFFSET('Labor Scheduled'!$A$1,0,0,COUNTA('Labor Scheduled'!$A:$A),1)</definedName>
    <definedName name="_Period_Labels" localSheetId="4" hidden="1">OFFSET('Over and Under Detail'!$A$1,0,0,COUNTA('Over and Under Detail'!$A:$A),1)</definedName>
    <definedName name="_Period_Labels" localSheetId="7" hidden="1">OFFSET('Variable Labor Configuration'!$A$1,0,0,COUNTA('Variable Labor Configuration'!$A:$A),1)</definedName>
    <definedName name="_Print_Titles" localSheetId="1" hidden="1">'Staff Assignments'!$A:$A,'Staff Assignments'!$1:$3</definedName>
    <definedName name="_Proposed_Schedule_Input_Area" hidden="1">OFFSET('Staff Assignments'!$C$3,1,0,COUNTA(Employees_Table[Name]),14)</definedName>
    <definedName name="_Saturday_Assignability" hidden="1">OFFSET(Lists!$I$4,0,0,COUNT(Lists!$I:$I),1)</definedName>
    <definedName name="_Saturday_Availability" hidden="1">OFFSET(Lists!$I$3,0,0,COUNT(Lists!$I:$I)+1,1)</definedName>
    <definedName name="_Skill_Labels" localSheetId="14" hidden="1">OFFSET('Detail Plan - Additional Staff'!$A$2,0,0,1,COUNTA('Detail Plan - Additional Staff'!$2:$2))</definedName>
    <definedName name="_Skill_Labels" localSheetId="13" hidden="1">OFFSET('Detailed Plan - Base Staffing'!$B$1,0,0,COUNTA('Detailed Plan - Base Staffing'!$B:$B),1)</definedName>
    <definedName name="_Skill_Labels" localSheetId="8" hidden="1">OFFSET('Fixed Labor Configuration'!$B$1,0,0,COUNTA('Fixed Labor Configuration'!$B:$B),1)</definedName>
    <definedName name="_Skill_Labels" localSheetId="12" hidden="1">OFFSET('High Level Plan'!$A$1,0,0,COUNTA('High Level Plan'!$A:$A),1)</definedName>
    <definedName name="_Skill_Labels" localSheetId="6" hidden="1">OFFSET('Labor Needs'!$B$1,0,0,COUNTA('Labor Needs'!$B:$B),1)</definedName>
    <definedName name="_Skill_Labels" localSheetId="5" hidden="1">OFFSET('Labor Scheduled'!$B$1,0,0,COUNTA('Labor Scheduled'!$B:$B),1)</definedName>
    <definedName name="_Skill_Labels" localSheetId="4" hidden="1">OFFSET('Over and Under Detail'!$B$1,0,0,COUNTA('Over and Under Detail'!$B:$B),1)</definedName>
    <definedName name="_Skill_Labels" localSheetId="7" hidden="1">OFFSET('Variable Labor Configuration'!$B$1,0,0,COUNTA('Variable Labor Configuration'!$B:$B),1)</definedName>
    <definedName name="_Staff_Assignments_Input_Area" hidden="1">OFFSET('Staff Assignments'!$C$3,1,0,SUMPRODUCT(--('Staff Assignments'!$A:$A&lt;&gt;""))-1,14)</definedName>
    <definedName name="_Staff_Assignments_Total_Hours" hidden="1">OFFSET('Staff Assignments'!$Q$3,1,0,100,1)</definedName>
    <definedName name="_Staff_Availability_Input_Area" hidden="1">OFFSET('Staff Availability'!$C$3,1,0,SUMPRODUCT(--('Staff Availability'!$A:$A&lt;&gt;""))-2,14)</definedName>
    <definedName name="_Sunday_Assignability" hidden="1">OFFSET(Lists!$C$4,0,0,COUNT(Lists!$C:$C),1)</definedName>
    <definedName name="_Sunday_Availability" hidden="1">OFFSET(Lists!$C$3,0,0,COUNT(Lists!$C:$C)+1,1)</definedName>
    <definedName name="_Thursday_Assignability" hidden="1">OFFSET(Lists!$G$4,0,0,COUNT(Lists!$G:$G),1)</definedName>
    <definedName name="_Thursday_Availability" hidden="1">OFFSET(Lists!$G$3,0,0,COUNT(Lists!$G:$G)+1,1)</definedName>
    <definedName name="_Time_Periods" hidden="1">OFFSET(Lists!$J$2,0,0,COUNT(Lists!$J:$J),1)</definedName>
    <definedName name="_Tuesday_Assignability" hidden="1">OFFSET(Lists!$E$4,0,0,COUNT(Lists!$E:$E),1)</definedName>
    <definedName name="_Tuesday_Availability" hidden="1">OFFSET(Lists!$E$3,0,0,COUNT(Lists!$E:$E)+1,1)</definedName>
    <definedName name="_Variable_Labor_Configuration" hidden="1">OFFSET('Variable Labor Configuration'!$A$1,0,0,COUNTA('Variable Labor Configuration'!$A:$A),9)</definedName>
    <definedName name="_Variable_Labor_Parameters" hidden="1">OFFSET('Detail Plan - Additional Staff'!$A$2,0,0,COUNTA('Detail Plan - Additional Staff'!$A:$A),COUNTA('Detail Plan - Additional Staff'!$2:$2))</definedName>
    <definedName name="_Variable_Labor_Parameters_Header" hidden="1">OFFSET('Detail Plan - Additional Staff'!$A$2,0,0,1,COUNTA('Detail Plan - Additional Staff'!$2:$2))</definedName>
    <definedName name="_Variable_Staffing_Row_Labels" hidden="1">OFFSET('Detail Plan - Additional Staff'!$A$2,1,0,COUNT('Detail Plan - Additional Staff'!$A:$A),1)</definedName>
    <definedName name="_Wednesday_Assignability" hidden="1">OFFSET(Lists!$F$4,0,0,COUNT(Lists!$F:$F),1)</definedName>
    <definedName name="_Wednesday_Availability" hidden="1">OFFSET(Lists!$F$3,0,0,COUNT(Lists!$F:$F)+1,1)</definedName>
    <definedName name="Availability_Day_Labels" hidden="1">Lists!$C$2:$I$2</definedName>
    <definedName name="AverageCallDuration" hidden="1">'Technical Parameters'!$B$43</definedName>
    <definedName name="BalancedStrategy" hidden="1">'Technical Parameters'!$B$38</definedName>
    <definedName name="Cost_Ratio" hidden="1">'Cost Analysis'!$D$13:$K$13</definedName>
    <definedName name="Cost_Summary_Forecast_Data" hidden="1">'Cost Analysis'!$D$9:$K$9</definedName>
    <definedName name="Cost_Summary_Row_Label" hidden="1">'Cost Analysis'!$C$9</definedName>
    <definedName name="Daily_Overtime_Paid_After" hidden="1">'Technical Parameters'!$B$30</definedName>
    <definedName name="Detailed_Plan_Additional_Data" hidden="1">_Detailed_Plan_Additional_Data</definedName>
    <definedName name="Detailed_Plan_Base_Data" hidden="1">_Detailed_Plan_Base_Data</definedName>
    <definedName name="End_Time" localSheetId="23" hidden="1">Lists!$L$2</definedName>
    <definedName name="End_Time" hidden="1">Lists!$L$2</definedName>
    <definedName name="FewEmployees" hidden="1">'Technical Parameters'!#REF!</definedName>
    <definedName name="Fixed_Labor_Config_Data" hidden="1">_Fixed_Labor_Config_Data</definedName>
    <definedName name="Fixed_Labor_Configuration" hidden="1">_Fixed_Labor_Configuration</definedName>
    <definedName name="Friday_Assignability" hidden="1">_Friday_Assignability</definedName>
    <definedName name="Friday_Availability" hidden="1">_Friday_Availability</definedName>
    <definedName name="High_Level_Plan" hidden="1">_High_Level_Plan</definedName>
    <definedName name="High_Level_Plan_Variable_Column_Data" hidden="1">_High_Level_Plan_Variable_Column_Data</definedName>
    <definedName name="High_Level_Plan_Variable_Column_Label" hidden="1">'High Level Plan'!$C$1</definedName>
    <definedName name="Hourly_Sales_Distribution" hidden="1">_Hourly_Sales_Distribution</definedName>
    <definedName name="Hourly_Sales_Projections" hidden="1">_Hourly_Sales_Projections</definedName>
    <definedName name="Hourly_Sales_Projections_Header" hidden="1">'Hourly Sales Projection'!$A$1:$H$1</definedName>
    <definedName name="Hours_of_Day" hidden="1">_Hours_of_Day</definedName>
    <definedName name="Hours_Per_Day" hidden="1">'Technical Parameters'!$B$2</definedName>
    <definedName name="Labor_Cost_Details" hidden="1">'Cost Analysis'!$D$10:$J$11</definedName>
    <definedName name="Labor_Needs" hidden="1">_Labor_Needs</definedName>
    <definedName name="Labor_Scheduled" hidden="1">_Labor_Scheduled</definedName>
    <definedName name="License_Key" hidden="1">'Technical Parameters'!$B$20</definedName>
    <definedName name="MBSN" hidden="1">'Technical Parameters'!$B$19</definedName>
    <definedName name="Monday_Assignability" hidden="1">_Monday_Assignability</definedName>
    <definedName name="Monday_Availability" hidden="1">_Monday_Availability</definedName>
    <definedName name="Name_of_Over_Under_Worksheet" hidden="1">'Technical Parameters'!$B$8</definedName>
    <definedName name="Name_of_Scheduling_Worksheet" hidden="1">'Technical Parameters'!$B$7</definedName>
    <definedName name="Operating_Hours" hidden="1">_Operating_Hours</definedName>
    <definedName name="Options_Variable_Increment_Label" hidden="1">Options!$A$8</definedName>
    <definedName name="Over_And_Under_Detail" hidden="1">_Over_And_Under_Detail</definedName>
    <definedName name="Over_And_Under_Max" hidden="1">'Over and Under Summary'!$J$1</definedName>
    <definedName name="Over_And_Under_Sum" hidden="1">'Over and Under Summary'!$A$1</definedName>
    <definedName name="Over_Under_Details" hidden="1">_Over_Under_Details</definedName>
    <definedName name="Over_Under_Insight_Sidebar" hidden="1">'Staff Assignments'!$S$9:$T$34</definedName>
    <definedName name="OverStaffStrategy" hidden="1">'Technical Parameters'!$B$39</definedName>
    <definedName name="Overtime_By_Daily_Hours" hidden="1">'Technical Parameters'!$B$29</definedName>
    <definedName name="Overtime_By_Shift_Length" hidden="1">'Technical Parameters'!$B$33</definedName>
    <definedName name="Overtime_By_Weekly_Hours" hidden="1">'Technical Parameters'!$B$31</definedName>
    <definedName name="Overwrite" hidden="1">'Technical Parameters'!$B$37</definedName>
    <definedName name="Period_Labels" localSheetId="13" hidden="1">'Detailed Plan - Base Staffing'!_Period_Labels</definedName>
    <definedName name="Period_Labels" localSheetId="8" hidden="1">'Fixed Labor Configuration'!_Period_Labels</definedName>
    <definedName name="Period_Labels" localSheetId="16" hidden="1">'Hourly Sales Distribution'!_Period_Labels</definedName>
    <definedName name="Period_Labels" localSheetId="15" hidden="1">'Hourly Sales Projection'!_Period_Labels</definedName>
    <definedName name="Period_Labels" localSheetId="6" hidden="1">'Labor Needs'!_Period_Labels</definedName>
    <definedName name="Period_Labels" localSheetId="5" hidden="1">'Labor Scheduled'!_Period_Labels</definedName>
    <definedName name="Period_Labels" localSheetId="4" hidden="1">'Over and Under Detail'!_Period_Labels</definedName>
    <definedName name="Period_Labels" localSheetId="7" hidden="1">'Variable Labor Configuration'!_Period_Labels</definedName>
    <definedName name="Planning_Level" hidden="1">Options!$B$6</definedName>
    <definedName name="Planning_Levels" hidden="1">Lists!$N$2:$N$3</definedName>
    <definedName name="Preserve" hidden="1">'Technical Parameters'!#REF!</definedName>
    <definedName name="_xlnm.Print_Area" localSheetId="1" hidden="1">'Staff Assignments'!$A$1:$Q$36</definedName>
    <definedName name="_xlnm.Print_Titles" localSheetId="1" hidden="1">'Staff Assignments'!_Print_Titles</definedName>
    <definedName name="Proposed_Schedule_Input_Area" hidden="1">_Proposed_Schedule_Input_Area</definedName>
    <definedName name="Proposed_Schedule_Selection_Column" hidden="1">'Technical Parameters'!$B$5</definedName>
    <definedName name="Proposed_Schedule_Selection_Row" hidden="1">'Technical Parameters'!$B$6</definedName>
    <definedName name="Ribbon_Handle" hidden="1">'Technical Parameters'!$B$18</definedName>
    <definedName name="Ribbon_Loaded_Flag" hidden="1">'Technical Parameters'!$B$17</definedName>
    <definedName name="Sales_Forecast" localSheetId="11" hidden="1">'Cost Analysis'!$C$9</definedName>
    <definedName name="Sales_Variable_Factors" localSheetId="12" hidden="1">'High Level Plan'!$C$1</definedName>
    <definedName name="Saturday_Assignability" hidden="1">_Saturday_Assignability</definedName>
    <definedName name="Saturday_Availability" hidden="1">_Saturday_Availability</definedName>
    <definedName name="Schedule_Based_Upon" hidden="1">'Technical Parameters'!$B$25</definedName>
    <definedName name="Scheduled_Cost_Rate" hidden="1">'Cost Analysis'!$C$13</definedName>
    <definedName name="Scheduling_Basis" hidden="1">Lists!$M$2:$M$4</definedName>
    <definedName name="ServiceLevel" hidden="1">'Technical Parameters'!$B$45</definedName>
    <definedName name="Shrinkage" hidden="1">'Technical Parameters'!$B$46</definedName>
    <definedName name="Skill_Labels" localSheetId="14" hidden="1">'Detail Plan - Additional Staff'!_Skill_Labels</definedName>
    <definedName name="Skill_Labels" localSheetId="13" hidden="1">'Detailed Plan - Base Staffing'!_Skill_Labels</definedName>
    <definedName name="Skill_Labels" localSheetId="8" hidden="1">'Fixed Labor Configuration'!_Skill_Labels</definedName>
    <definedName name="Skill_Labels" localSheetId="12" hidden="1">'High Level Plan'!_Skill_Labels</definedName>
    <definedName name="Skill_Labels" localSheetId="6" hidden="1">'Labor Needs'!_Skill_Labels</definedName>
    <definedName name="Skill_Labels" localSheetId="5" hidden="1">'Labor Scheduled'!_Skill_Labels</definedName>
    <definedName name="Skill_Labels" localSheetId="4" hidden="1">'Over and Under Detail'!_Skill_Labels</definedName>
    <definedName name="Skill_Labels" localSheetId="7" hidden="1">'Variable Labor Configuration'!_Skill_Labels</definedName>
    <definedName name="Skill_Names" localSheetId="9" hidden="1">Skills_Table[Role]</definedName>
    <definedName name="Skill_Names" localSheetId="13" hidden="1">Skills_Table[Role]</definedName>
    <definedName name="Skill_Names" hidden="1">Skills_Table[Role]</definedName>
    <definedName name="Staff_Assignments_Input_Area" hidden="1">_Staff_Assignments_Input_Area</definedName>
    <definedName name="Staff_Assignments_Total_Hours" hidden="1">_Staff_Assignments_Total_Hours</definedName>
    <definedName name="Staff_Availability_Input_Area" hidden="1">_Staff_Availability_Input_Area</definedName>
    <definedName name="Standard_Shift_Length" hidden="1">Options!#REF!</definedName>
    <definedName name="Standard_Validation" hidden="1">'Technical Parameters'!$B$16</definedName>
    <definedName name="Start_Time" hidden="1">Lists!$K$2</definedName>
    <definedName name="Summary_Cost_Calculations" hidden="1">'Cost Analysis'!$D$10:$K$11</definedName>
    <definedName name="Sunday_Assignability" hidden="1">_Sunday_Assignability</definedName>
    <definedName name="Sunday_Availability" hidden="1">_Sunday_Availability</definedName>
    <definedName name="TargetCallAnswerTime" hidden="1">'Technical Parameters'!$B$44</definedName>
    <definedName name="Template_Version" hidden="1">'Technical Parameters'!$A$26:$B$26</definedName>
    <definedName name="Thursday_Assignability" hidden="1">_Thursday_Assignability</definedName>
    <definedName name="Thursday_Availability" hidden="1">_Thursday_Availability</definedName>
    <definedName name="Time_Periods" hidden="1">_Time_Periods</definedName>
    <definedName name="Time_Slot_Option" hidden="1">Options!$B$4:$B$4</definedName>
    <definedName name="Time_Slots" hidden="1">Lists!$O$2:$O$4</definedName>
    <definedName name="Tuesday_Assignability" hidden="1">_Tuesday_Assignability</definedName>
    <definedName name="Tuesday_Availability" hidden="1">_Tuesday_Availability</definedName>
    <definedName name="Unavailable" hidden="1">Lists!$C$3</definedName>
    <definedName name="UserEmail" hidden="1">'Technical Parameters'!$B$22</definedName>
    <definedName name="UserID" hidden="1">'Technical Parameters'!$B$21</definedName>
    <definedName name="Variable_Labor_Configuration" hidden="1">_Variable_Labor_Configuration</definedName>
    <definedName name="Variable_Labor_Parameters" hidden="1">_Variable_Labor_Parameters</definedName>
    <definedName name="Variable_Labor_Parameters_Header" hidden="1">_Variable_Labor_Parameters_Header</definedName>
    <definedName name="Variable_Labor_Sales_Increment" hidden="1">Options!$B$8</definedName>
    <definedName name="Variable_Staffing_Column_Label" hidden="1">'Detail Plan - Additional Staff'!$A$2</definedName>
    <definedName name="Variable_Staffing_Row_Labels" hidden="1">_Variable_Staffing_Row_Labels</definedName>
    <definedName name="Wednesday_Assignability" hidden="1">_Wednesday_Assignability</definedName>
    <definedName name="Wednesday_Availability" hidden="1">_Wednesday_Availability</definedName>
    <definedName name="Week_Commencing" hidden="1">'Sales Forecast'!$B$11</definedName>
    <definedName name="Week_Starts_On" hidden="1">Options!$B$2</definedName>
    <definedName name="Weekly_Forecast_Input_Data" hidden="1">'Sales Forecast'!$C$14:$I$14</definedName>
    <definedName name="Weekly_Forecast_Row_Label" hidden="1">'Sales Forecast'!$B$14</definedName>
    <definedName name="Weekly_Forecast_Title" hidden="1">'Sales Forecast'!$D$6</definedName>
    <definedName name="Weekly_Operating_Hours" hidden="1">'Operating Hours'!$B$2:$C$8</definedName>
    <definedName name="Weekly_Overtime_Paid_After" hidden="1">'Technical Parameters'!$B$32</definedName>
  </definedNames>
  <calcPr calcId="124519" calcOnSave="0"/>
  <pivotCaches>
    <pivotCache cacheId="15" r:id="rId25"/>
    <pivotCache cacheId="16" r:id="rId26"/>
    <pivotCache cacheId="17" r:id="rId27"/>
  </pivotCaches>
  <fileRecoveryPr repairLoad="1"/>
</workbook>
</file>

<file path=xl/calcChain.xml><?xml version="1.0" encoding="utf-8"?>
<calcChain xmlns="http://schemas.openxmlformats.org/spreadsheetml/2006/main">
  <c r="B99" i="32"/>
  <c r="B98"/>
  <c r="A98"/>
  <c r="B97"/>
  <c r="A97"/>
  <c r="B96"/>
  <c r="A96"/>
  <c r="B95"/>
  <c r="A95"/>
  <c r="B94"/>
  <c r="A94"/>
  <c r="B93"/>
  <c r="A93"/>
  <c r="B92"/>
  <c r="A92"/>
  <c r="B91"/>
  <c r="A91"/>
  <c r="B90"/>
  <c r="A90"/>
  <c r="B89"/>
  <c r="A89"/>
  <c r="B88"/>
  <c r="A88"/>
  <c r="B87"/>
  <c r="A87"/>
  <c r="B86"/>
  <c r="A86"/>
  <c r="B85"/>
  <c r="A85"/>
  <c r="B84"/>
  <c r="A84"/>
  <c r="B83"/>
  <c r="A83"/>
  <c r="B82"/>
  <c r="A82"/>
  <c r="B81"/>
  <c r="A81"/>
  <c r="B80"/>
  <c r="A80"/>
  <c r="B79"/>
  <c r="A79"/>
  <c r="B78"/>
  <c r="A78"/>
  <c r="B77"/>
  <c r="A77"/>
  <c r="B76"/>
  <c r="A76"/>
  <c r="B75"/>
  <c r="A75"/>
  <c r="B74"/>
  <c r="A74"/>
  <c r="B73"/>
  <c r="A73"/>
  <c r="B72"/>
  <c r="A72"/>
  <c r="B71"/>
  <c r="A71"/>
  <c r="B70"/>
  <c r="A70"/>
  <c r="B69"/>
  <c r="A69"/>
  <c r="B68"/>
  <c r="A68"/>
  <c r="B67"/>
  <c r="A67"/>
  <c r="B66"/>
  <c r="A66"/>
  <c r="B65"/>
  <c r="A65"/>
  <c r="B64"/>
  <c r="A64"/>
  <c r="B63"/>
  <c r="A63"/>
  <c r="B62"/>
  <c r="A62"/>
  <c r="B61"/>
  <c r="A61"/>
  <c r="B60"/>
  <c r="A60"/>
  <c r="B59"/>
  <c r="A59"/>
  <c r="B58"/>
  <c r="A58"/>
  <c r="B57"/>
  <c r="A57"/>
  <c r="B56"/>
  <c r="A56"/>
  <c r="B55"/>
  <c r="A55"/>
  <c r="B54"/>
  <c r="A54"/>
  <c r="B53"/>
  <c r="A53"/>
  <c r="B52"/>
  <c r="A52"/>
  <c r="B51"/>
  <c r="A51"/>
  <c r="B50"/>
  <c r="A50"/>
  <c r="B49"/>
  <c r="A49"/>
  <c r="B48"/>
  <c r="A48"/>
  <c r="B47"/>
  <c r="A47"/>
  <c r="B46"/>
  <c r="A46"/>
  <c r="B45"/>
  <c r="A45"/>
  <c r="B44"/>
  <c r="A44"/>
  <c r="B43"/>
  <c r="A43"/>
  <c r="B42"/>
  <c r="A42"/>
  <c r="B41"/>
  <c r="A41"/>
  <c r="B40"/>
  <c r="A40"/>
  <c r="B39"/>
  <c r="A39"/>
  <c r="B38"/>
  <c r="A38"/>
  <c r="B37"/>
  <c r="A37"/>
  <c r="B36"/>
  <c r="A36"/>
  <c r="B35"/>
  <c r="A35"/>
  <c r="B34"/>
  <c r="A34"/>
  <c r="B33"/>
  <c r="A33"/>
  <c r="B32"/>
  <c r="A32"/>
  <c r="B31"/>
  <c r="A31"/>
  <c r="B30"/>
  <c r="A30"/>
  <c r="B29"/>
  <c r="A29"/>
  <c r="B28"/>
  <c r="A28"/>
  <c r="B27"/>
  <c r="A27"/>
  <c r="B26"/>
  <c r="A26"/>
  <c r="B25"/>
  <c r="A25"/>
  <c r="B24"/>
  <c r="A24"/>
  <c r="B23"/>
  <c r="A23"/>
  <c r="B22"/>
  <c r="A22"/>
  <c r="B21"/>
  <c r="A21"/>
  <c r="B20"/>
  <c r="A20"/>
  <c r="B19"/>
  <c r="A19"/>
  <c r="B18"/>
  <c r="A18"/>
  <c r="B17"/>
  <c r="A17"/>
  <c r="B16"/>
  <c r="A16"/>
  <c r="B15"/>
  <c r="A15"/>
  <c r="B14"/>
  <c r="A14"/>
  <c r="B13"/>
  <c r="A13"/>
  <c r="B12"/>
  <c r="A12"/>
  <c r="B11"/>
  <c r="A11"/>
  <c r="B10"/>
  <c r="A10"/>
  <c r="B9"/>
  <c r="A9"/>
  <c r="B8"/>
  <c r="A8"/>
  <c r="B7"/>
  <c r="A7"/>
  <c r="B6"/>
  <c r="A6"/>
  <c r="B5"/>
  <c r="A5"/>
  <c r="I4"/>
  <c r="H4"/>
  <c r="G4"/>
  <c r="F4"/>
  <c r="E4"/>
  <c r="D4"/>
  <c r="C4"/>
  <c r="B4"/>
  <c r="A4"/>
  <c r="B3"/>
  <c r="A3"/>
  <c r="B13" i="35"/>
  <c r="B10"/>
  <c r="S9" i="16" s="1"/>
  <c r="B9" i="35"/>
  <c r="B12" s="1"/>
  <c r="A4" i="11"/>
  <c r="A5" s="1"/>
  <c r="A6" s="1"/>
  <c r="A7" s="1"/>
  <c r="A8" s="1"/>
  <c r="A9" s="1"/>
  <c r="A10" s="1"/>
  <c r="A11" s="1"/>
  <c r="A12" s="1"/>
  <c r="A13" s="1"/>
  <c r="A14" s="1"/>
  <c r="A15" s="1"/>
  <c r="A16" s="1"/>
  <c r="A17" s="1"/>
  <c r="A18" s="1"/>
  <c r="A19" s="1"/>
  <c r="A20" s="1"/>
  <c r="A21" s="1"/>
  <c r="A22" s="1"/>
  <c r="A23" s="1"/>
  <c r="A24" s="1"/>
  <c r="A25" s="1"/>
  <c r="A26" s="1"/>
  <c r="A27" s="1"/>
  <c r="A28" s="1"/>
  <c r="I1" i="34"/>
  <c r="G13" i="9"/>
  <c r="F13"/>
  <c r="E13"/>
  <c r="K12"/>
  <c r="J12"/>
  <c r="I12"/>
  <c r="H12"/>
  <c r="G12"/>
  <c r="F12"/>
  <c r="E12"/>
  <c r="D12"/>
  <c r="K11"/>
  <c r="K10"/>
  <c r="K9"/>
  <c r="K13" s="1"/>
  <c r="J9"/>
  <c r="J13" s="1"/>
  <c r="I9"/>
  <c r="I13" s="1"/>
  <c r="H9"/>
  <c r="H13" s="1"/>
  <c r="G9"/>
  <c r="F9"/>
  <c r="E9"/>
  <c r="D9"/>
  <c r="D13" s="1"/>
  <c r="F8"/>
  <c r="H1" i="15"/>
  <c r="C1" i="18"/>
  <c r="I1" i="13"/>
  <c r="E1" i="19"/>
  <c r="D1"/>
  <c r="B101" i="24"/>
  <c r="B100"/>
  <c r="A100"/>
  <c r="B99"/>
  <c r="A99"/>
  <c r="B98"/>
  <c r="A98"/>
  <c r="B97"/>
  <c r="A97"/>
  <c r="B96"/>
  <c r="A96"/>
  <c r="B95"/>
  <c r="A95"/>
  <c r="B94"/>
  <c r="A94"/>
  <c r="B93"/>
  <c r="A93"/>
  <c r="B92"/>
  <c r="A92"/>
  <c r="B91"/>
  <c r="A91"/>
  <c r="B90"/>
  <c r="A90"/>
  <c r="B89"/>
  <c r="A89"/>
  <c r="B88"/>
  <c r="A88"/>
  <c r="B87"/>
  <c r="A87"/>
  <c r="B86"/>
  <c r="A86"/>
  <c r="B85"/>
  <c r="A85"/>
  <c r="B84"/>
  <c r="A84"/>
  <c r="B83"/>
  <c r="A83"/>
  <c r="B82"/>
  <c r="A82"/>
  <c r="B81"/>
  <c r="A81"/>
  <c r="B80"/>
  <c r="A80"/>
  <c r="B79"/>
  <c r="A79"/>
  <c r="B78"/>
  <c r="A78"/>
  <c r="B77"/>
  <c r="A77"/>
  <c r="B76"/>
  <c r="A76"/>
  <c r="B75"/>
  <c r="A75"/>
  <c r="B74"/>
  <c r="A74"/>
  <c r="B73"/>
  <c r="A73"/>
  <c r="B72"/>
  <c r="A72"/>
  <c r="B71"/>
  <c r="A71"/>
  <c r="B70"/>
  <c r="A70"/>
  <c r="B69"/>
  <c r="A69"/>
  <c r="B68"/>
  <c r="A68"/>
  <c r="B67"/>
  <c r="A67"/>
  <c r="B66"/>
  <c r="A66"/>
  <c r="B65"/>
  <c r="A65"/>
  <c r="B64"/>
  <c r="A64"/>
  <c r="B63"/>
  <c r="A63"/>
  <c r="B62"/>
  <c r="A62"/>
  <c r="B61"/>
  <c r="A61"/>
  <c r="B60"/>
  <c r="A60"/>
  <c r="B59"/>
  <c r="A59"/>
  <c r="B58"/>
  <c r="A58"/>
  <c r="B57"/>
  <c r="A57"/>
  <c r="B56"/>
  <c r="A56"/>
  <c r="B55"/>
  <c r="A55"/>
  <c r="B54"/>
  <c r="A54"/>
  <c r="B53"/>
  <c r="A53"/>
  <c r="B52"/>
  <c r="A52"/>
  <c r="B51"/>
  <c r="A51"/>
  <c r="B50"/>
  <c r="A50"/>
  <c r="B49"/>
  <c r="B48"/>
  <c r="A48"/>
  <c r="B47"/>
  <c r="A47"/>
  <c r="B46"/>
  <c r="A46"/>
  <c r="B45"/>
  <c r="A45"/>
  <c r="B44"/>
  <c r="A44"/>
  <c r="B43"/>
  <c r="A43"/>
  <c r="B42"/>
  <c r="A42"/>
  <c r="B41"/>
  <c r="A41"/>
  <c r="B40"/>
  <c r="A40"/>
  <c r="B39"/>
  <c r="A39"/>
  <c r="B38"/>
  <c r="A38"/>
  <c r="B37"/>
  <c r="A37"/>
  <c r="B36"/>
  <c r="A36"/>
  <c r="B35"/>
  <c r="A35"/>
  <c r="B34"/>
  <c r="A34"/>
  <c r="B33"/>
  <c r="A33"/>
  <c r="B32"/>
  <c r="A32"/>
  <c r="B31"/>
  <c r="A31"/>
  <c r="B30"/>
  <c r="A30"/>
  <c r="B29"/>
  <c r="A29"/>
  <c r="B28"/>
  <c r="A28"/>
  <c r="B27"/>
  <c r="A27"/>
  <c r="B26"/>
  <c r="A26"/>
  <c r="B25"/>
  <c r="A25"/>
  <c r="B24"/>
  <c r="A24"/>
  <c r="B23"/>
  <c r="A23"/>
  <c r="B22"/>
  <c r="A22"/>
  <c r="B21"/>
  <c r="A21"/>
  <c r="B20"/>
  <c r="A20"/>
  <c r="B19"/>
  <c r="A19"/>
  <c r="B18"/>
  <c r="A18"/>
  <c r="B17"/>
  <c r="A17"/>
  <c r="B16"/>
  <c r="A16"/>
  <c r="B15"/>
  <c r="A15"/>
  <c r="B14"/>
  <c r="A14"/>
  <c r="A13"/>
  <c r="B12"/>
  <c r="A12"/>
  <c r="B11"/>
  <c r="A11"/>
  <c r="B10"/>
  <c r="A10"/>
  <c r="B9"/>
  <c r="A9"/>
  <c r="B8"/>
  <c r="A8"/>
  <c r="B7"/>
  <c r="A7"/>
  <c r="B6"/>
  <c r="A6"/>
  <c r="B5"/>
  <c r="A5"/>
  <c r="B4"/>
  <c r="A4"/>
  <c r="H2"/>
  <c r="G2"/>
  <c r="C1"/>
  <c r="Q136" i="16"/>
  <c r="Q135"/>
  <c r="Q134"/>
  <c r="Q133"/>
  <c r="Q132"/>
  <c r="Q131"/>
  <c r="Q130"/>
  <c r="Q129"/>
  <c r="Q128"/>
  <c r="Q127"/>
  <c r="Q126"/>
  <c r="Q125"/>
  <c r="Q124"/>
  <c r="Q123"/>
  <c r="Q122"/>
  <c r="Q121"/>
  <c r="Q120"/>
  <c r="Q119"/>
  <c r="Q118"/>
  <c r="Q117"/>
  <c r="Q116"/>
  <c r="Q115"/>
  <c r="Q114"/>
  <c r="Q113"/>
  <c r="Q112"/>
  <c r="Q111"/>
  <c r="Q110"/>
  <c r="Q109"/>
  <c r="Q108"/>
  <c r="Q107"/>
  <c r="Q106"/>
  <c r="Q105"/>
  <c r="Q104"/>
  <c r="Q103"/>
  <c r="Q102"/>
  <c r="Q101"/>
  <c r="B101"/>
  <c r="A101"/>
  <c r="Q100"/>
  <c r="B100"/>
  <c r="A100"/>
  <c r="Q99"/>
  <c r="B99"/>
  <c r="A99"/>
  <c r="Q98"/>
  <c r="B98"/>
  <c r="A98"/>
  <c r="Q97"/>
  <c r="B97"/>
  <c r="A97"/>
  <c r="Q96"/>
  <c r="B96"/>
  <c r="A96"/>
  <c r="Q95"/>
  <c r="B95"/>
  <c r="A95"/>
  <c r="Q94"/>
  <c r="B94"/>
  <c r="A94"/>
  <c r="Q93"/>
  <c r="B93"/>
  <c r="A93"/>
  <c r="Q92"/>
  <c r="B92"/>
  <c r="A92"/>
  <c r="Q91"/>
  <c r="B91"/>
  <c r="A91"/>
  <c r="Q90"/>
  <c r="B90"/>
  <c r="A90"/>
  <c r="Q89"/>
  <c r="B89"/>
  <c r="A89"/>
  <c r="Q88"/>
  <c r="B88"/>
  <c r="A88"/>
  <c r="Q87"/>
  <c r="B87"/>
  <c r="A87"/>
  <c r="Q86"/>
  <c r="B86"/>
  <c r="A86"/>
  <c r="Q85"/>
  <c r="B85"/>
  <c r="A85"/>
  <c r="Q84"/>
  <c r="B84"/>
  <c r="A84"/>
  <c r="Q83"/>
  <c r="B83"/>
  <c r="A83"/>
  <c r="Q82"/>
  <c r="B82"/>
  <c r="A82"/>
  <c r="Q81"/>
  <c r="B81"/>
  <c r="A81"/>
  <c r="Q80"/>
  <c r="B80"/>
  <c r="A80"/>
  <c r="Q79"/>
  <c r="B79"/>
  <c r="A79"/>
  <c r="Q78"/>
  <c r="B78"/>
  <c r="A78"/>
  <c r="Q77"/>
  <c r="B77"/>
  <c r="A77"/>
  <c r="Q76"/>
  <c r="B76"/>
  <c r="A76"/>
  <c r="Q75"/>
  <c r="B75"/>
  <c r="A75"/>
  <c r="Q74"/>
  <c r="B74"/>
  <c r="A74"/>
  <c r="Q73"/>
  <c r="B73"/>
  <c r="A73"/>
  <c r="Q72"/>
  <c r="B72"/>
  <c r="A72"/>
  <c r="Q71"/>
  <c r="B71"/>
  <c r="A71"/>
  <c r="Q70"/>
  <c r="B70"/>
  <c r="A70"/>
  <c r="Q69"/>
  <c r="B69"/>
  <c r="A69"/>
  <c r="Q68"/>
  <c r="B68"/>
  <c r="A68"/>
  <c r="Q67"/>
  <c r="B67"/>
  <c r="A67"/>
  <c r="Q66"/>
  <c r="B66"/>
  <c r="A66"/>
  <c r="Q65"/>
  <c r="B65"/>
  <c r="A65"/>
  <c r="Q64"/>
  <c r="B64"/>
  <c r="A64"/>
  <c r="Q63"/>
  <c r="B63"/>
  <c r="A63"/>
  <c r="Q62"/>
  <c r="B62"/>
  <c r="A62"/>
  <c r="Q61"/>
  <c r="B61"/>
  <c r="A61"/>
  <c r="Q60"/>
  <c r="B60"/>
  <c r="A60"/>
  <c r="Q59"/>
  <c r="B59"/>
  <c r="A59"/>
  <c r="Q58"/>
  <c r="B58"/>
  <c r="A58"/>
  <c r="Q57"/>
  <c r="B57"/>
  <c r="A57"/>
  <c r="Q56"/>
  <c r="B56"/>
  <c r="A56"/>
  <c r="Q55"/>
  <c r="B55"/>
  <c r="A55"/>
  <c r="Q54"/>
  <c r="B54"/>
  <c r="A54"/>
  <c r="Q53"/>
  <c r="B53"/>
  <c r="A53"/>
  <c r="Q52"/>
  <c r="B52"/>
  <c r="A52"/>
  <c r="Q51"/>
  <c r="B51"/>
  <c r="A51"/>
  <c r="Q50"/>
  <c r="B50"/>
  <c r="A50"/>
  <c r="Q49"/>
  <c r="B49"/>
  <c r="A49"/>
  <c r="Q48"/>
  <c r="B48"/>
  <c r="A48"/>
  <c r="Q47"/>
  <c r="B47"/>
  <c r="A47"/>
  <c r="Q46"/>
  <c r="B46"/>
  <c r="A46"/>
  <c r="Q45"/>
  <c r="B45"/>
  <c r="A45"/>
  <c r="Q44"/>
  <c r="B44"/>
  <c r="A44"/>
  <c r="Q43"/>
  <c r="B43"/>
  <c r="A43"/>
  <c r="Q42"/>
  <c r="B42"/>
  <c r="A42"/>
  <c r="Q41"/>
  <c r="B41"/>
  <c r="A41"/>
  <c r="Q40"/>
  <c r="B40"/>
  <c r="A40"/>
  <c r="Q39"/>
  <c r="B39"/>
  <c r="A39"/>
  <c r="Q38"/>
  <c r="B38"/>
  <c r="A38"/>
  <c r="Q37"/>
  <c r="B37"/>
  <c r="A37"/>
  <c r="Q36"/>
  <c r="B36"/>
  <c r="A36"/>
  <c r="Q35"/>
  <c r="B35"/>
  <c r="A35"/>
  <c r="Q34"/>
  <c r="B34"/>
  <c r="A34"/>
  <c r="Q33"/>
  <c r="B33"/>
  <c r="A33"/>
  <c r="Q32"/>
  <c r="B32"/>
  <c r="A32"/>
  <c r="Q31"/>
  <c r="B31"/>
  <c r="A31"/>
  <c r="Q30"/>
  <c r="B30"/>
  <c r="A30"/>
  <c r="Q29"/>
  <c r="B29"/>
  <c r="A29"/>
  <c r="Q28"/>
  <c r="B28"/>
  <c r="A28"/>
  <c r="Q27"/>
  <c r="B27"/>
  <c r="A27"/>
  <c r="Q26"/>
  <c r="B26"/>
  <c r="A26"/>
  <c r="Q25"/>
  <c r="B25"/>
  <c r="A25"/>
  <c r="Q24"/>
  <c r="B24"/>
  <c r="A24"/>
  <c r="Q23"/>
  <c r="B23"/>
  <c r="A23"/>
  <c r="Q22"/>
  <c r="B22"/>
  <c r="A22"/>
  <c r="Q21"/>
  <c r="B21"/>
  <c r="A21"/>
  <c r="Q20"/>
  <c r="B20"/>
  <c r="A20"/>
  <c r="Q19"/>
  <c r="B19"/>
  <c r="A19"/>
  <c r="Q18"/>
  <c r="B18"/>
  <c r="A18"/>
  <c r="Q17"/>
  <c r="B17"/>
  <c r="A17"/>
  <c r="Q16"/>
  <c r="B16"/>
  <c r="A16"/>
  <c r="Q15"/>
  <c r="A15"/>
  <c r="Q14"/>
  <c r="B14"/>
  <c r="A14"/>
  <c r="Q13"/>
  <c r="B13"/>
  <c r="A13"/>
  <c r="Q12"/>
  <c r="B12"/>
  <c r="A12"/>
  <c r="Q11"/>
  <c r="B11"/>
  <c r="A11"/>
  <c r="Q10"/>
  <c r="B10"/>
  <c r="A10"/>
  <c r="Q9"/>
  <c r="B9"/>
  <c r="A9"/>
  <c r="Q8"/>
  <c r="B8"/>
  <c r="A8"/>
  <c r="Q7"/>
  <c r="B7"/>
  <c r="A7"/>
  <c r="Q6"/>
  <c r="B6"/>
  <c r="A6"/>
  <c r="Q5"/>
  <c r="B5"/>
  <c r="A5"/>
  <c r="Q4"/>
  <c r="B4"/>
  <c r="A4"/>
  <c r="P2"/>
  <c r="P2" i="24" s="1"/>
  <c r="O2" i="16"/>
  <c r="H1" i="7" s="1"/>
  <c r="N2" i="16"/>
  <c r="N2" i="24" s="1"/>
  <c r="M2" i="16"/>
  <c r="H1" i="13" s="1"/>
  <c r="L2" i="16"/>
  <c r="L2" i="24" s="1"/>
  <c r="K2" i="16"/>
  <c r="G1" i="34" s="1"/>
  <c r="J2" i="16"/>
  <c r="J2" i="24" s="1"/>
  <c r="I2" i="16"/>
  <c r="F1" i="15" s="1"/>
  <c r="H2" i="16"/>
  <c r="G2"/>
  <c r="E1" i="18" s="1"/>
  <c r="F2" i="16"/>
  <c r="F2" i="24" s="1"/>
  <c r="E2" i="16"/>
  <c r="E8" i="9" s="1"/>
  <c r="D2" i="16"/>
  <c r="D2" i="24" s="1"/>
  <c r="C2" i="16"/>
  <c r="C1" i="19" s="1"/>
  <c r="O1" i="16"/>
  <c r="O1" i="24" s="1"/>
  <c r="M1" i="16"/>
  <c r="M1" i="24" s="1"/>
  <c r="K1" i="16"/>
  <c r="K1" i="24" s="1"/>
  <c r="I1" i="16"/>
  <c r="I1" i="24" s="1"/>
  <c r="G1" i="16"/>
  <c r="G1" i="24" s="1"/>
  <c r="E1" i="16"/>
  <c r="E1" i="24" s="1"/>
  <c r="C1" i="16"/>
  <c r="I13" i="1"/>
  <c r="D13"/>
  <c r="C13"/>
  <c r="B11"/>
  <c r="F99" i="32"/>
  <c r="C98"/>
  <c r="I95"/>
  <c r="G94"/>
  <c r="E93"/>
  <c r="C92"/>
  <c r="I89"/>
  <c r="G88"/>
  <c r="E87"/>
  <c r="C86"/>
  <c r="I83"/>
  <c r="G82"/>
  <c r="E81"/>
  <c r="C80"/>
  <c r="I77"/>
  <c r="G76"/>
  <c r="E75"/>
  <c r="C74"/>
  <c r="I71"/>
  <c r="G70"/>
  <c r="E69"/>
  <c r="C68"/>
  <c r="H65"/>
  <c r="F64"/>
  <c r="D63"/>
  <c r="H59"/>
  <c r="F58"/>
  <c r="D57"/>
  <c r="H53"/>
  <c r="F52"/>
  <c r="D51"/>
  <c r="H47"/>
  <c r="F46"/>
  <c r="D45"/>
  <c r="H41"/>
  <c r="F40"/>
  <c r="D39"/>
  <c r="H35"/>
  <c r="F34"/>
  <c r="D33"/>
  <c r="H29"/>
  <c r="F28"/>
  <c r="D27"/>
  <c r="H23"/>
  <c r="D22"/>
  <c r="G18"/>
  <c r="E17"/>
  <c r="C16"/>
  <c r="I13"/>
  <c r="G12"/>
  <c r="E11"/>
  <c r="H7"/>
  <c r="F6"/>
  <c r="D5"/>
  <c r="G99"/>
  <c r="D98"/>
  <c r="H94"/>
  <c r="F93"/>
  <c r="D92"/>
  <c r="H88"/>
  <c r="F87"/>
  <c r="D86"/>
  <c r="H82"/>
  <c r="F81"/>
  <c r="D80"/>
  <c r="H76"/>
  <c r="F75"/>
  <c r="D74"/>
  <c r="H70"/>
  <c r="F69"/>
  <c r="D68"/>
  <c r="I65"/>
  <c r="G64"/>
  <c r="E63"/>
  <c r="C62"/>
  <c r="I59"/>
  <c r="G58"/>
  <c r="E57"/>
  <c r="C56"/>
  <c r="I53"/>
  <c r="G52"/>
  <c r="E51"/>
  <c r="C50"/>
  <c r="I47"/>
  <c r="G46"/>
  <c r="E45"/>
  <c r="C44"/>
  <c r="I41"/>
  <c r="G40"/>
  <c r="E39"/>
  <c r="C38"/>
  <c r="I35"/>
  <c r="G34"/>
  <c r="E33"/>
  <c r="C32"/>
  <c r="I29"/>
  <c r="G28"/>
  <c r="E27"/>
  <c r="C26"/>
  <c r="I23"/>
  <c r="E22"/>
  <c r="C21"/>
  <c r="H18"/>
  <c r="F17"/>
  <c r="D16"/>
  <c r="H12"/>
  <c r="F11"/>
  <c r="C10"/>
  <c r="I7"/>
  <c r="G6"/>
  <c r="E5"/>
  <c r="H99"/>
  <c r="E98"/>
  <c r="C97"/>
  <c r="I94"/>
  <c r="G93"/>
  <c r="E92"/>
  <c r="C91"/>
  <c r="I88"/>
  <c r="G87"/>
  <c r="E86"/>
  <c r="C85"/>
  <c r="I82"/>
  <c r="G81"/>
  <c r="E80"/>
  <c r="C79"/>
  <c r="I76"/>
  <c r="G75"/>
  <c r="E74"/>
  <c r="C73"/>
  <c r="I70"/>
  <c r="G69"/>
  <c r="E68"/>
  <c r="C67"/>
  <c r="H64"/>
  <c r="F63"/>
  <c r="D62"/>
  <c r="H58"/>
  <c r="F57"/>
  <c r="D56"/>
  <c r="H52"/>
  <c r="F51"/>
  <c r="D50"/>
  <c r="H46"/>
  <c r="F45"/>
  <c r="D44"/>
  <c r="H40"/>
  <c r="F39"/>
  <c r="D38"/>
  <c r="H34"/>
  <c r="F33"/>
  <c r="D32"/>
  <c r="H28"/>
  <c r="F27"/>
  <c r="D26"/>
  <c r="F22"/>
  <c r="D21"/>
  <c r="I18"/>
  <c r="G17"/>
  <c r="E16"/>
  <c r="C15"/>
  <c r="I12"/>
  <c r="G11"/>
  <c r="D10"/>
  <c r="H6"/>
  <c r="F5"/>
  <c r="F82"/>
  <c r="D81"/>
  <c r="G65"/>
  <c r="E58"/>
  <c r="I48"/>
  <c r="G35"/>
  <c r="C22"/>
  <c r="E6"/>
  <c r="I99"/>
  <c r="F98"/>
  <c r="D97"/>
  <c r="H93"/>
  <c r="F92"/>
  <c r="D91"/>
  <c r="H87"/>
  <c r="F86"/>
  <c r="D85"/>
  <c r="H81"/>
  <c r="F80"/>
  <c r="D79"/>
  <c r="H75"/>
  <c r="F74"/>
  <c r="D73"/>
  <c r="H69"/>
  <c r="F68"/>
  <c r="D67"/>
  <c r="I64"/>
  <c r="G63"/>
  <c r="E62"/>
  <c r="C61"/>
  <c r="I58"/>
  <c r="G57"/>
  <c r="E56"/>
  <c r="C55"/>
  <c r="I52"/>
  <c r="G51"/>
  <c r="E50"/>
  <c r="C49"/>
  <c r="I46"/>
  <c r="G45"/>
  <c r="E44"/>
  <c r="C43"/>
  <c r="I40"/>
  <c r="G39"/>
  <c r="E38"/>
  <c r="C37"/>
  <c r="I34"/>
  <c r="G33"/>
  <c r="E32"/>
  <c r="C31"/>
  <c r="I28"/>
  <c r="G27"/>
  <c r="E26"/>
  <c r="C25"/>
  <c r="H22"/>
  <c r="E21"/>
  <c r="C20"/>
  <c r="H17"/>
  <c r="F16"/>
  <c r="D15"/>
  <c r="H11"/>
  <c r="F10"/>
  <c r="C9"/>
  <c r="I6"/>
  <c r="G5"/>
  <c r="D87"/>
  <c r="F70"/>
  <c r="C57"/>
  <c r="G47"/>
  <c r="C39"/>
  <c r="C27"/>
  <c r="H13"/>
  <c r="G98"/>
  <c r="E97"/>
  <c r="C96"/>
  <c r="I93"/>
  <c r="G92"/>
  <c r="E91"/>
  <c r="C90"/>
  <c r="I87"/>
  <c r="G86"/>
  <c r="E85"/>
  <c r="C84"/>
  <c r="I81"/>
  <c r="G80"/>
  <c r="E79"/>
  <c r="C78"/>
  <c r="I75"/>
  <c r="G74"/>
  <c r="E73"/>
  <c r="C72"/>
  <c r="I69"/>
  <c r="G68"/>
  <c r="E67"/>
  <c r="C66"/>
  <c r="H63"/>
  <c r="F62"/>
  <c r="D61"/>
  <c r="H57"/>
  <c r="F56"/>
  <c r="D55"/>
  <c r="H51"/>
  <c r="F50"/>
  <c r="D49"/>
  <c r="H45"/>
  <c r="F44"/>
  <c r="D43"/>
  <c r="H39"/>
  <c r="F38"/>
  <c r="D37"/>
  <c r="H33"/>
  <c r="F32"/>
  <c r="D31"/>
  <c r="H27"/>
  <c r="F26"/>
  <c r="D25"/>
  <c r="F21"/>
  <c r="D20"/>
  <c r="I17"/>
  <c r="G16"/>
  <c r="E15"/>
  <c r="C14"/>
  <c r="I11"/>
  <c r="G10"/>
  <c r="D9"/>
  <c r="H5"/>
  <c r="D93"/>
  <c r="G59"/>
  <c r="E46"/>
  <c r="E34"/>
  <c r="I19"/>
  <c r="I8"/>
  <c r="C100"/>
  <c r="H98"/>
  <c r="F97"/>
  <c r="D96"/>
  <c r="H92"/>
  <c r="F91"/>
  <c r="D90"/>
  <c r="H86"/>
  <c r="F85"/>
  <c r="D84"/>
  <c r="H80"/>
  <c r="F79"/>
  <c r="D78"/>
  <c r="H74"/>
  <c r="F73"/>
  <c r="D72"/>
  <c r="H68"/>
  <c r="F67"/>
  <c r="D66"/>
  <c r="I63"/>
  <c r="G62"/>
  <c r="E61"/>
  <c r="C60"/>
  <c r="I57"/>
  <c r="G56"/>
  <c r="E55"/>
  <c r="C54"/>
  <c r="I51"/>
  <c r="G50"/>
  <c r="E49"/>
  <c r="C48"/>
  <c r="I45"/>
  <c r="G44"/>
  <c r="E43"/>
  <c r="C42"/>
  <c r="I39"/>
  <c r="G38"/>
  <c r="E37"/>
  <c r="C36"/>
  <c r="I33"/>
  <c r="G32"/>
  <c r="E31"/>
  <c r="C30"/>
  <c r="I27"/>
  <c r="G26"/>
  <c r="E25"/>
  <c r="C24"/>
  <c r="G21"/>
  <c r="E20"/>
  <c r="H16"/>
  <c r="F15"/>
  <c r="D14"/>
  <c r="H10"/>
  <c r="E9"/>
  <c r="C8"/>
  <c r="I5"/>
  <c r="F88"/>
  <c r="D75"/>
  <c r="C63"/>
  <c r="C51"/>
  <c r="E40"/>
  <c r="I24"/>
  <c r="D11"/>
  <c r="B8" i="35"/>
  <c r="D100" i="32"/>
  <c r="I98"/>
  <c r="G97"/>
  <c r="E96"/>
  <c r="C95"/>
  <c r="I92"/>
  <c r="G91"/>
  <c r="E90"/>
  <c r="C89"/>
  <c r="I86"/>
  <c r="G85"/>
  <c r="E84"/>
  <c r="C83"/>
  <c r="I80"/>
  <c r="G79"/>
  <c r="E78"/>
  <c r="C77"/>
  <c r="I74"/>
  <c r="G73"/>
  <c r="E72"/>
  <c r="C71"/>
  <c r="I68"/>
  <c r="G67"/>
  <c r="E66"/>
  <c r="H62"/>
  <c r="F61"/>
  <c r="D60"/>
  <c r="H56"/>
  <c r="F55"/>
  <c r="D54"/>
  <c r="H50"/>
  <c r="F49"/>
  <c r="D48"/>
  <c r="H44"/>
  <c r="F43"/>
  <c r="D42"/>
  <c r="H38"/>
  <c r="F37"/>
  <c r="D36"/>
  <c r="H32"/>
  <c r="F31"/>
  <c r="D30"/>
  <c r="H26"/>
  <c r="F25"/>
  <c r="D24"/>
  <c r="H21"/>
  <c r="F20"/>
  <c r="C19"/>
  <c r="I16"/>
  <c r="G15"/>
  <c r="E14"/>
  <c r="C13"/>
  <c r="I10"/>
  <c r="F9"/>
  <c r="D8"/>
  <c r="I60"/>
  <c r="I36"/>
  <c r="G23"/>
  <c r="E100"/>
  <c r="H97"/>
  <c r="F96"/>
  <c r="D95"/>
  <c r="H91"/>
  <c r="F90"/>
  <c r="D89"/>
  <c r="H85"/>
  <c r="F84"/>
  <c r="D83"/>
  <c r="H79"/>
  <c r="F78"/>
  <c r="D77"/>
  <c r="H73"/>
  <c r="F72"/>
  <c r="D71"/>
  <c r="H67"/>
  <c r="F66"/>
  <c r="C65"/>
  <c r="I62"/>
  <c r="G61"/>
  <c r="E60"/>
  <c r="C59"/>
  <c r="I56"/>
  <c r="G55"/>
  <c r="E54"/>
  <c r="C53"/>
  <c r="I50"/>
  <c r="G49"/>
  <c r="E48"/>
  <c r="C47"/>
  <c r="I44"/>
  <c r="G43"/>
  <c r="E42"/>
  <c r="C41"/>
  <c r="I38"/>
  <c r="G37"/>
  <c r="E36"/>
  <c r="C35"/>
  <c r="I32"/>
  <c r="G31"/>
  <c r="E30"/>
  <c r="C29"/>
  <c r="I26"/>
  <c r="G25"/>
  <c r="E24"/>
  <c r="C23"/>
  <c r="I21"/>
  <c r="G20"/>
  <c r="D19"/>
  <c r="H15"/>
  <c r="F14"/>
  <c r="D13"/>
  <c r="G9"/>
  <c r="E8"/>
  <c r="C7"/>
  <c r="H83"/>
  <c r="H77"/>
  <c r="H71"/>
  <c r="E64"/>
  <c r="G53"/>
  <c r="I42"/>
  <c r="E28"/>
  <c r="D17"/>
  <c r="F100"/>
  <c r="I97"/>
  <c r="G96"/>
  <c r="E95"/>
  <c r="C94"/>
  <c r="I91"/>
  <c r="G90"/>
  <c r="E89"/>
  <c r="C88"/>
  <c r="I85"/>
  <c r="G84"/>
  <c r="E83"/>
  <c r="C82"/>
  <c r="I79"/>
  <c r="G78"/>
  <c r="E77"/>
  <c r="C76"/>
  <c r="I73"/>
  <c r="G72"/>
  <c r="E71"/>
  <c r="C70"/>
  <c r="I67"/>
  <c r="G66"/>
  <c r="D65"/>
  <c r="H61"/>
  <c r="F60"/>
  <c r="D59"/>
  <c r="H55"/>
  <c r="F54"/>
  <c r="D53"/>
  <c r="H49"/>
  <c r="F48"/>
  <c r="D47"/>
  <c r="H43"/>
  <c r="F42"/>
  <c r="D41"/>
  <c r="H37"/>
  <c r="F36"/>
  <c r="D35"/>
  <c r="H31"/>
  <c r="F30"/>
  <c r="D29"/>
  <c r="H25"/>
  <c r="F24"/>
  <c r="D23"/>
  <c r="H20"/>
  <c r="E19"/>
  <c r="C18"/>
  <c r="I15"/>
  <c r="G14"/>
  <c r="E13"/>
  <c r="C12"/>
  <c r="H9"/>
  <c r="F8"/>
  <c r="D7"/>
  <c r="F76"/>
  <c r="E52"/>
  <c r="C45"/>
  <c r="C33"/>
  <c r="F18"/>
  <c r="C5"/>
  <c r="G100"/>
  <c r="C99"/>
  <c r="H96"/>
  <c r="F95"/>
  <c r="D94"/>
  <c r="H90"/>
  <c r="F89"/>
  <c r="D88"/>
  <c r="H84"/>
  <c r="F83"/>
  <c r="D82"/>
  <c r="H78"/>
  <c r="F77"/>
  <c r="D76"/>
  <c r="H72"/>
  <c r="F71"/>
  <c r="D70"/>
  <c r="H66"/>
  <c r="E65"/>
  <c r="C64"/>
  <c r="I61"/>
  <c r="G60"/>
  <c r="E59"/>
  <c r="C58"/>
  <c r="I55"/>
  <c r="G54"/>
  <c r="E53"/>
  <c r="C52"/>
  <c r="I49"/>
  <c r="G48"/>
  <c r="E47"/>
  <c r="C46"/>
  <c r="I43"/>
  <c r="G42"/>
  <c r="E41"/>
  <c r="C40"/>
  <c r="I37"/>
  <c r="G36"/>
  <c r="E35"/>
  <c r="C34"/>
  <c r="I31"/>
  <c r="G30"/>
  <c r="E29"/>
  <c r="C28"/>
  <c r="I25"/>
  <c r="G24"/>
  <c r="E23"/>
  <c r="I20"/>
  <c r="F19"/>
  <c r="D18"/>
  <c r="H14"/>
  <c r="F13"/>
  <c r="D12"/>
  <c r="I9"/>
  <c r="G8"/>
  <c r="E7"/>
  <c r="C6"/>
  <c r="F94"/>
  <c r="I30"/>
  <c r="F12"/>
  <c r="H100"/>
  <c r="D99"/>
  <c r="I96"/>
  <c r="G95"/>
  <c r="E94"/>
  <c r="C93"/>
  <c r="I90"/>
  <c r="G89"/>
  <c r="E88"/>
  <c r="C87"/>
  <c r="I84"/>
  <c r="G83"/>
  <c r="E82"/>
  <c r="C81"/>
  <c r="I78"/>
  <c r="G77"/>
  <c r="E76"/>
  <c r="C75"/>
  <c r="I72"/>
  <c r="G71"/>
  <c r="E70"/>
  <c r="C69"/>
  <c r="I66"/>
  <c r="F65"/>
  <c r="D64"/>
  <c r="H60"/>
  <c r="F59"/>
  <c r="D58"/>
  <c r="H54"/>
  <c r="F53"/>
  <c r="D52"/>
  <c r="H48"/>
  <c r="F47"/>
  <c r="D46"/>
  <c r="H42"/>
  <c r="F41"/>
  <c r="D40"/>
  <c r="H36"/>
  <c r="F35"/>
  <c r="D34"/>
  <c r="H30"/>
  <c r="F29"/>
  <c r="D28"/>
  <c r="H24"/>
  <c r="F23"/>
  <c r="G19"/>
  <c r="E18"/>
  <c r="C17"/>
  <c r="I14"/>
  <c r="G13"/>
  <c r="E12"/>
  <c r="C11"/>
  <c r="H8"/>
  <c r="F7"/>
  <c r="D6"/>
  <c r="B7" i="35"/>
  <c r="H89" i="32"/>
  <c r="D69"/>
  <c r="I54"/>
  <c r="G41"/>
  <c r="G29"/>
  <c r="G7"/>
  <c r="I100"/>
  <c r="E99"/>
  <c r="H95"/>
  <c r="H13" i="1" l="1"/>
  <c r="E2" i="24"/>
  <c r="G1" i="13"/>
  <c r="E1" i="15"/>
  <c r="D8" i="9"/>
  <c r="F1" i="34"/>
  <c r="G1" i="7"/>
  <c r="G1" i="15"/>
  <c r="H1" i="34"/>
  <c r="G13" i="1"/>
  <c r="F1" i="13"/>
  <c r="D1" i="15"/>
  <c r="I1" i="12"/>
  <c r="E1" i="34"/>
  <c r="H1" i="14"/>
  <c r="F1" i="7"/>
  <c r="C2" i="24"/>
  <c r="O2"/>
  <c r="E1" i="13"/>
  <c r="C1" i="15"/>
  <c r="H1" i="12"/>
  <c r="D1" i="34"/>
  <c r="G1" i="14"/>
  <c r="E1" i="7"/>
  <c r="E13" i="1"/>
  <c r="D1" i="13"/>
  <c r="I1" i="18"/>
  <c r="G1" i="12"/>
  <c r="C1" i="34"/>
  <c r="F1" i="14"/>
  <c r="D1" i="7"/>
  <c r="F13" i="1"/>
  <c r="M2" i="24"/>
  <c r="C1" i="13"/>
  <c r="H1" i="18"/>
  <c r="F1" i="12"/>
  <c r="E1" i="14"/>
  <c r="C1" i="7"/>
  <c r="I1" i="19"/>
  <c r="G1" i="18"/>
  <c r="E1" i="12"/>
  <c r="D1" i="14"/>
  <c r="B1" i="7"/>
  <c r="K2" i="24"/>
  <c r="H1" i="19"/>
  <c r="F1" i="18"/>
  <c r="D1" i="12"/>
  <c r="J8" i="9"/>
  <c r="C1" i="14"/>
  <c r="G1" i="19"/>
  <c r="C1" i="12"/>
  <c r="I8" i="9"/>
  <c r="B1" i="14"/>
  <c r="I2" i="24"/>
  <c r="F1" i="19"/>
  <c r="D1" i="18"/>
  <c r="I1" i="15"/>
  <c r="H8" i="9"/>
  <c r="G8"/>
  <c r="J2" i="32"/>
  <c r="L2"/>
  <c r="K2"/>
  <c r="B11" i="35"/>
  <c r="J77" i="32"/>
  <c r="J88"/>
  <c r="J28"/>
  <c r="J87"/>
  <c r="J80"/>
  <c r="J26"/>
  <c r="J91"/>
  <c r="J20"/>
  <c r="J96"/>
  <c r="J98"/>
  <c r="J44"/>
  <c r="J27"/>
  <c r="J70"/>
  <c r="J76"/>
  <c r="J4"/>
  <c r="J9"/>
  <c r="J83"/>
  <c r="J94"/>
  <c r="J34"/>
  <c r="J93"/>
  <c r="J86"/>
  <c r="J32"/>
  <c r="J97"/>
  <c r="J25"/>
  <c r="J14"/>
  <c r="J43"/>
  <c r="J84"/>
  <c r="J22"/>
  <c r="J85"/>
  <c r="J89"/>
  <c r="J7"/>
  <c r="J40"/>
  <c r="J92"/>
  <c r="J38"/>
  <c r="J31"/>
  <c r="J49"/>
  <c r="J15"/>
  <c r="J13"/>
  <c r="J8"/>
  <c r="J95"/>
  <c r="J23"/>
  <c r="J46"/>
  <c r="J5"/>
  <c r="J37"/>
  <c r="J69"/>
  <c r="J57"/>
  <c r="J75"/>
  <c r="J19"/>
  <c r="J29"/>
  <c r="J66"/>
  <c r="J52"/>
  <c r="J50"/>
  <c r="J16"/>
  <c r="J24"/>
  <c r="J35"/>
  <c r="J72"/>
  <c r="J58"/>
  <c r="J33"/>
  <c r="J56"/>
  <c r="J3"/>
  <c r="J60"/>
  <c r="J74"/>
  <c r="J30"/>
  <c r="J41"/>
  <c r="J64"/>
  <c r="J39"/>
  <c r="J90"/>
  <c r="J62"/>
  <c r="J55"/>
  <c r="J78"/>
  <c r="J73"/>
  <c r="J54"/>
  <c r="J63"/>
  <c r="J79"/>
  <c r="J71"/>
  <c r="J81"/>
  <c r="J21"/>
  <c r="J36"/>
  <c r="J47"/>
  <c r="J12"/>
  <c r="J99"/>
  <c r="J11"/>
  <c r="J45"/>
  <c r="J61"/>
  <c r="J48"/>
  <c r="J6"/>
  <c r="J68"/>
  <c r="J42"/>
  <c r="J53"/>
  <c r="J18"/>
  <c r="J17"/>
  <c r="J51"/>
  <c r="J10"/>
  <c r="J67"/>
  <c r="J59"/>
  <c r="J82"/>
  <c r="C33" i="14" l="1"/>
  <c r="E31"/>
  <c r="G29"/>
  <c r="B28"/>
  <c r="D26"/>
  <c r="F24"/>
  <c r="H22"/>
  <c r="C21"/>
  <c r="E19"/>
  <c r="G17"/>
  <c r="B16"/>
  <c r="D14"/>
  <c r="F12"/>
  <c r="H10"/>
  <c r="C9"/>
  <c r="D7"/>
  <c r="F5"/>
  <c r="H3"/>
  <c r="C2"/>
  <c r="E14"/>
  <c r="D2"/>
  <c r="G31"/>
  <c r="B18"/>
  <c r="F33"/>
  <c r="H31"/>
  <c r="C30"/>
  <c r="E28"/>
  <c r="G26"/>
  <c r="B25"/>
  <c r="D23"/>
  <c r="F21"/>
  <c r="H19"/>
  <c r="C18"/>
  <c r="E16"/>
  <c r="G14"/>
  <c r="B13"/>
  <c r="D11"/>
  <c r="F9"/>
  <c r="G7"/>
  <c r="B6"/>
  <c r="D4"/>
  <c r="F2"/>
  <c r="H24"/>
  <c r="H12"/>
  <c r="G33"/>
  <c r="B32"/>
  <c r="D30"/>
  <c r="F28"/>
  <c r="H26"/>
  <c r="C25"/>
  <c r="E23"/>
  <c r="G21"/>
  <c r="B20"/>
  <c r="D18"/>
  <c r="F16"/>
  <c r="H14"/>
  <c r="C13"/>
  <c r="E11"/>
  <c r="G9"/>
  <c r="H7"/>
  <c r="C6"/>
  <c r="E4"/>
  <c r="G2"/>
  <c r="F26"/>
  <c r="E21"/>
  <c r="C11"/>
  <c r="H33"/>
  <c r="C32"/>
  <c r="E30"/>
  <c r="G28"/>
  <c r="B27"/>
  <c r="D25"/>
  <c r="F23"/>
  <c r="H21"/>
  <c r="C20"/>
  <c r="E18"/>
  <c r="G16"/>
  <c r="B15"/>
  <c r="D13"/>
  <c r="F11"/>
  <c r="H9"/>
  <c r="B8"/>
  <c r="D6"/>
  <c r="F4"/>
  <c r="H2"/>
  <c r="D28"/>
  <c r="F14"/>
  <c r="D32"/>
  <c r="F30"/>
  <c r="H28"/>
  <c r="C27"/>
  <c r="E25"/>
  <c r="G23"/>
  <c r="B22"/>
  <c r="D20"/>
  <c r="F18"/>
  <c r="H16"/>
  <c r="C15"/>
  <c r="E13"/>
  <c r="G11"/>
  <c r="B10"/>
  <c r="C8"/>
  <c r="E6"/>
  <c r="G4"/>
  <c r="B3"/>
  <c r="E33"/>
  <c r="E9"/>
  <c r="E32"/>
  <c r="G30"/>
  <c r="B29"/>
  <c r="D27"/>
  <c r="F25"/>
  <c r="H23"/>
  <c r="C22"/>
  <c r="E20"/>
  <c r="G18"/>
  <c r="B17"/>
  <c r="D15"/>
  <c r="F13"/>
  <c r="H11"/>
  <c r="C10"/>
  <c r="D8"/>
  <c r="F6"/>
  <c r="H4"/>
  <c r="C3"/>
  <c r="F19"/>
  <c r="B30"/>
  <c r="D16"/>
  <c r="E2"/>
  <c r="F32"/>
  <c r="H30"/>
  <c r="C29"/>
  <c r="E27"/>
  <c r="G25"/>
  <c r="B24"/>
  <c r="D22"/>
  <c r="F20"/>
  <c r="H18"/>
  <c r="C17"/>
  <c r="E15"/>
  <c r="G13"/>
  <c r="B12"/>
  <c r="D10"/>
  <c r="E8"/>
  <c r="G6"/>
  <c r="B5"/>
  <c r="D3"/>
  <c r="C23"/>
  <c r="G19"/>
  <c r="F7"/>
  <c r="G32"/>
  <c r="B31"/>
  <c r="D29"/>
  <c r="F27"/>
  <c r="H25"/>
  <c r="C24"/>
  <c r="E22"/>
  <c r="G20"/>
  <c r="B19"/>
  <c r="D17"/>
  <c r="F15"/>
  <c r="H13"/>
  <c r="C12"/>
  <c r="E10"/>
  <c r="F8"/>
  <c r="H6"/>
  <c r="C5"/>
  <c r="E3"/>
  <c r="H5"/>
  <c r="H32"/>
  <c r="C31"/>
  <c r="E29"/>
  <c r="G27"/>
  <c r="B26"/>
  <c r="D24"/>
  <c r="F22"/>
  <c r="H20"/>
  <c r="C19"/>
  <c r="E17"/>
  <c r="G15"/>
  <c r="B14"/>
  <c r="D12"/>
  <c r="F10"/>
  <c r="G8"/>
  <c r="B7"/>
  <c r="D5"/>
  <c r="F3"/>
  <c r="F31"/>
  <c r="H29"/>
  <c r="E26"/>
  <c r="B23"/>
  <c r="H17"/>
  <c r="B11"/>
  <c r="E7"/>
  <c r="G5"/>
  <c r="B33"/>
  <c r="D31"/>
  <c r="F29"/>
  <c r="H27"/>
  <c r="C26"/>
  <c r="E24"/>
  <c r="G22"/>
  <c r="B21"/>
  <c r="D19"/>
  <c r="F17"/>
  <c r="H15"/>
  <c r="C14"/>
  <c r="E12"/>
  <c r="G10"/>
  <c r="H8"/>
  <c r="C7"/>
  <c r="E5"/>
  <c r="G3"/>
  <c r="B2"/>
  <c r="D33"/>
  <c r="C28"/>
  <c r="G24"/>
  <c r="D21"/>
  <c r="C16"/>
  <c r="G12"/>
  <c r="D9"/>
  <c r="B4"/>
  <c r="C4"/>
  <c r="S89" i="16"/>
  <c r="T89" s="1"/>
  <c r="S87"/>
  <c r="T87" s="1"/>
  <c r="S44"/>
  <c r="T44" s="1"/>
  <c r="S18"/>
  <c r="T18" s="1"/>
  <c r="S83"/>
  <c r="T83" s="1"/>
  <c r="S16"/>
  <c r="T16" s="1"/>
  <c r="S38"/>
  <c r="T38" s="1"/>
  <c r="S74"/>
  <c r="T74" s="1"/>
  <c r="S22"/>
  <c r="T22" s="1"/>
  <c r="S86"/>
  <c r="T86" s="1"/>
  <c r="S98"/>
  <c r="T98" s="1"/>
  <c r="S79"/>
  <c r="T79" s="1"/>
  <c r="S82"/>
  <c r="T82" s="1"/>
  <c r="S75"/>
  <c r="T75" s="1"/>
  <c r="S101"/>
  <c r="T101" s="1"/>
  <c r="S99"/>
  <c r="T99" s="1"/>
  <c r="S56"/>
  <c r="T56" s="1"/>
  <c r="S30"/>
  <c r="T30" s="1"/>
  <c r="S95"/>
  <c r="T95" s="1"/>
  <c r="S28"/>
  <c r="T28" s="1"/>
  <c r="S50"/>
  <c r="T50" s="1"/>
  <c r="S52"/>
  <c r="T52" s="1"/>
  <c r="S19"/>
  <c r="T19" s="1"/>
  <c r="S64"/>
  <c r="T64" s="1"/>
  <c r="S31"/>
  <c r="T31" s="1"/>
  <c r="S67"/>
  <c r="T67" s="1"/>
  <c r="S51"/>
  <c r="T51" s="1"/>
  <c r="S65"/>
  <c r="T65" s="1"/>
  <c r="S105"/>
  <c r="T105" s="1"/>
  <c r="S36"/>
  <c r="T36" s="1"/>
  <c r="S68"/>
  <c r="T68" s="1"/>
  <c r="S48"/>
  <c r="T48" s="1"/>
  <c r="S42"/>
  <c r="T42" s="1"/>
  <c r="S103"/>
  <c r="T103" s="1"/>
  <c r="S40"/>
  <c r="T40" s="1"/>
  <c r="S46"/>
  <c r="T46" s="1"/>
  <c r="S62"/>
  <c r="T62" s="1"/>
  <c r="S14"/>
  <c r="T14" s="1"/>
  <c r="S21"/>
  <c r="T21" s="1"/>
  <c r="S66"/>
  <c r="T66" s="1"/>
  <c r="S33"/>
  <c r="T33" s="1"/>
  <c r="S53"/>
  <c r="T53" s="1"/>
  <c r="S59"/>
  <c r="T59" s="1"/>
  <c r="S32"/>
  <c r="T32" s="1"/>
  <c r="S96"/>
  <c r="T96" s="1"/>
  <c r="S80"/>
  <c r="T80" s="1"/>
  <c r="S25"/>
  <c r="T25" s="1"/>
  <c r="S54"/>
  <c r="T54" s="1"/>
  <c r="S91"/>
  <c r="T91" s="1"/>
  <c r="S84"/>
  <c r="T84" s="1"/>
  <c r="S13"/>
  <c r="T13" s="1"/>
  <c r="S58"/>
  <c r="T58" s="1"/>
  <c r="S92"/>
  <c r="T92" s="1"/>
  <c r="S37"/>
  <c r="T37" s="1"/>
  <c r="S63"/>
  <c r="T63" s="1"/>
  <c r="S12"/>
  <c r="T12" s="1"/>
  <c r="S102"/>
  <c r="T102" s="1"/>
  <c r="S49"/>
  <c r="T49" s="1"/>
  <c r="S78"/>
  <c r="T78" s="1"/>
  <c r="S24"/>
  <c r="T24" s="1"/>
  <c r="S76"/>
  <c r="T76" s="1"/>
  <c r="S45"/>
  <c r="T45" s="1"/>
  <c r="S43"/>
  <c r="T43" s="1"/>
  <c r="S47"/>
  <c r="T47" s="1"/>
  <c r="S17"/>
  <c r="T17" s="1"/>
  <c r="S15"/>
  <c r="T15" s="1"/>
  <c r="S106"/>
  <c r="T106" s="1"/>
  <c r="S61"/>
  <c r="T61" s="1"/>
  <c r="S90"/>
  <c r="T90" s="1"/>
  <c r="S88"/>
  <c r="T88" s="1"/>
  <c r="S57"/>
  <c r="T57" s="1"/>
  <c r="S104"/>
  <c r="T104" s="1"/>
  <c r="S55"/>
  <c r="T55" s="1"/>
  <c r="S34"/>
  <c r="T34" s="1"/>
  <c r="S29"/>
  <c r="T29" s="1"/>
  <c r="S27"/>
  <c r="T27" s="1"/>
  <c r="S73"/>
  <c r="T73" s="1"/>
  <c r="S23"/>
  <c r="T23" s="1"/>
  <c r="S100"/>
  <c r="T100" s="1"/>
  <c r="S94"/>
  <c r="T94" s="1"/>
  <c r="S69"/>
  <c r="T69" s="1"/>
  <c r="S72"/>
  <c r="T72" s="1"/>
  <c r="S77"/>
  <c r="T77" s="1"/>
  <c r="S26"/>
  <c r="T26" s="1"/>
  <c r="S41"/>
  <c r="T41" s="1"/>
  <c r="S39"/>
  <c r="T39" s="1"/>
  <c r="S70"/>
  <c r="T70" s="1"/>
  <c r="S85"/>
  <c r="T85" s="1"/>
  <c r="S35"/>
  <c r="T35" s="1"/>
  <c r="S60"/>
  <c r="T60" s="1"/>
  <c r="S81"/>
  <c r="T81" s="1"/>
  <c r="S93"/>
  <c r="T93" s="1"/>
  <c r="S20"/>
  <c r="T20" s="1"/>
  <c r="S11"/>
  <c r="T11" s="1"/>
  <c r="S97"/>
  <c r="T97" s="1"/>
  <c r="S71"/>
  <c r="T71" s="1"/>
</calcChain>
</file>

<file path=xl/comments1.xml><?xml version="1.0" encoding="utf-8"?>
<comments xmlns="http://schemas.openxmlformats.org/spreadsheetml/2006/main">
  <authors>
    <author>Iain Lopata</author>
  </authors>
  <commentList>
    <comment ref="B1" authorId="0">
      <text>
        <r>
          <rPr>
            <sz val="9"/>
            <rFont val="Tahoma"/>
            <charset val="134"/>
          </rPr>
          <t>The overtime rate multiplier is multiplied by an employees hourly pay rate to to determine their hourly overtime rate.</t>
        </r>
      </text>
    </comment>
    <comment ref="A2" authorId="0">
      <text>
        <r>
          <rPr>
            <sz val="9"/>
            <rFont val="Tahoma"/>
            <charset val="134"/>
          </rPr>
          <t xml:space="preserve">Change but do </t>
        </r>
        <r>
          <rPr>
            <b/>
            <sz val="9"/>
            <rFont val="Tahoma"/>
            <charset val="134"/>
          </rPr>
          <t>not</t>
        </r>
        <r>
          <rPr>
            <sz val="9"/>
            <rFont val="Tahoma"/>
            <charset val="134"/>
          </rPr>
          <t xml:space="preserve"> delete this role
</t>
        </r>
      </text>
    </comment>
  </commentList>
</comments>
</file>

<file path=xl/comments2.xml><?xml version="1.0" encoding="utf-8"?>
<comments xmlns="http://schemas.openxmlformats.org/spreadsheetml/2006/main">
  <authors>
    <author>Iain Lopata</author>
  </authors>
  <commentList>
    <comment ref="B2" authorId="0">
      <text>
        <r>
          <rPr>
            <sz val="9"/>
            <rFont val="Tahoma"/>
            <family val="2"/>
          </rPr>
          <t xml:space="preserve">Change but do </t>
        </r>
        <r>
          <rPr>
            <b/>
            <sz val="9"/>
            <rFont val="Tahoma"/>
            <family val="2"/>
          </rPr>
          <t>not</t>
        </r>
        <r>
          <rPr>
            <sz val="9"/>
            <rFont val="Tahoma"/>
            <family val="2"/>
          </rPr>
          <t xml:space="preserve"> delete this employee</t>
        </r>
      </text>
    </comment>
  </commentList>
</comments>
</file>

<file path=xl/comments3.xml><?xml version="1.0" encoding="utf-8"?>
<comments xmlns="http://schemas.openxmlformats.org/spreadsheetml/2006/main">
  <authors>
    <author>Iain Lopata</author>
  </authors>
  <commentList>
    <comment ref="B16" authorId="0">
      <text>
        <r>
          <rPr>
            <b/>
            <sz val="9"/>
            <rFont val="Tahoma"/>
            <family val="2"/>
          </rPr>
          <t>Iain Lopata:</t>
        </r>
        <r>
          <rPr>
            <sz val="9"/>
            <rFont val="Tahoma"/>
            <family val="2"/>
          </rPr>
          <t xml:space="preserve">
This cell is used as baseline validation to determine which staff assignment validation rules need to be reset when the staff assignment table is sorted.</t>
        </r>
      </text>
    </comment>
  </commentList>
</comments>
</file>

<file path=xl/sharedStrings.xml><?xml version="1.0" encoding="utf-8"?>
<sst xmlns="http://schemas.openxmlformats.org/spreadsheetml/2006/main" count="418" uniqueCount="138">
  <si>
    <t>Weekly Call Volume</t>
  </si>
  <si>
    <t>Week Commencing</t>
  </si>
  <si>
    <t>Location</t>
  </si>
  <si>
    <t>My Location</t>
  </si>
  <si>
    <t>Day</t>
  </si>
  <si>
    <t>Projected Call Volume</t>
  </si>
  <si>
    <t>Name</t>
  </si>
  <si>
    <t>Role</t>
  </si>
  <si>
    <t>Total Hours</t>
  </si>
  <si>
    <t>From</t>
  </si>
  <si>
    <t>To</t>
  </si>
  <si>
    <t>Staffing Key</t>
  </si>
  <si>
    <t>Under Staffed</t>
  </si>
  <si>
    <t>Over Staffed</t>
  </si>
  <si>
    <t>Incorrect Distribution</t>
  </si>
  <si>
    <t>Correctly Staffed</t>
  </si>
  <si>
    <t>Period</t>
  </si>
  <si>
    <t>Staffing</t>
  </si>
  <si>
    <t/>
  </si>
  <si>
    <t>Assignment</t>
  </si>
  <si>
    <t>Values</t>
  </si>
  <si>
    <t>Row Labels</t>
  </si>
  <si>
    <t>Sum of Sunday</t>
  </si>
  <si>
    <t>Sum of Monday</t>
  </si>
  <si>
    <t>Sum of Tuesday</t>
  </si>
  <si>
    <t>Sum of Wednesday</t>
  </si>
  <si>
    <t>Sum of Thursday</t>
  </si>
  <si>
    <t>Sum of Friday</t>
  </si>
  <si>
    <t>Sum of Saturday</t>
  </si>
  <si>
    <t>Max of Sunday</t>
  </si>
  <si>
    <t>Max of Monday</t>
  </si>
  <si>
    <t>Max of Tuesday</t>
  </si>
  <si>
    <t>Max of Wednesday</t>
  </si>
  <si>
    <t>Max of Thursday</t>
  </si>
  <si>
    <t>Max of Friday</t>
  </si>
  <si>
    <t>Max of Saturday</t>
  </si>
  <si>
    <t>Sample Role</t>
  </si>
  <si>
    <t>Grand Total</t>
  </si>
  <si>
    <t>Customer Service Rep</t>
  </si>
  <si>
    <t>Summary of Assignments (FTEs)</t>
  </si>
  <si>
    <t>(All)</t>
  </si>
  <si>
    <t xml:space="preserve">Sunday </t>
  </si>
  <si>
    <t xml:space="preserve">Monday </t>
  </si>
  <si>
    <t xml:space="preserve">Tuesday </t>
  </si>
  <si>
    <t xml:space="preserve">Wednesday </t>
  </si>
  <si>
    <t xml:space="preserve">Thursday </t>
  </si>
  <si>
    <t xml:space="preserve">Friday </t>
  </si>
  <si>
    <t xml:space="preserve">Saturday </t>
  </si>
  <si>
    <t>Summary of Required Staffing Levels (FTEs)</t>
  </si>
  <si>
    <t>Cost Summary</t>
  </si>
  <si>
    <t>Total</t>
  </si>
  <si>
    <t>Call Volume</t>
  </si>
  <si>
    <t>Labor Cost - Standard Rate</t>
  </si>
  <si>
    <t>Labor Cost - Overtime</t>
  </si>
  <si>
    <t>Total Labor Cost</t>
  </si>
  <si>
    <t>Cost per Call</t>
  </si>
  <si>
    <t>Skill</t>
  </si>
  <si>
    <t>Base Staffing Level</t>
  </si>
  <si>
    <t>Add one additional person for every x calls/hour</t>
  </si>
  <si>
    <t>Hourly Call Volume</t>
  </si>
  <si>
    <t>Overtime Rate Multiplier</t>
  </si>
  <si>
    <t>Standard Shift Length</t>
  </si>
  <si>
    <t>Minimum Shift Length</t>
  </si>
  <si>
    <t>Maximum Shift Length</t>
  </si>
  <si>
    <t>Sunday</t>
  </si>
  <si>
    <t>Closed</t>
  </si>
  <si>
    <t>Monday</t>
  </si>
  <si>
    <t>Tuesday</t>
  </si>
  <si>
    <t>Wednesday</t>
  </si>
  <si>
    <t>Thursday</t>
  </si>
  <si>
    <t>Friday</t>
  </si>
  <si>
    <t>Saturday</t>
  </si>
  <si>
    <t>ID</t>
  </si>
  <si>
    <t>Hourly Rate</t>
  </si>
  <si>
    <t>Minimum Weekly Hours</t>
  </si>
  <si>
    <t>Maximum Weekly Hours</t>
  </si>
  <si>
    <t>Maximum Days Per Week</t>
  </si>
  <si>
    <t>Employee, Sample</t>
  </si>
  <si>
    <t>Options</t>
  </si>
  <si>
    <t>Week Starts On</t>
  </si>
  <si>
    <t>Schedule Time Slots</t>
  </si>
  <si>
    <t>15 minutes</t>
  </si>
  <si>
    <t>Planning Level</t>
  </si>
  <si>
    <t>Detailed</t>
  </si>
  <si>
    <t>Variable Labor Calls Increment</t>
  </si>
  <si>
    <t>Overtime</t>
  </si>
  <si>
    <t>Technical Parameters</t>
  </si>
  <si>
    <t>Hours_Per_Day</t>
  </si>
  <si>
    <t>Work Variables for Hourly Schedule View</t>
  </si>
  <si>
    <t>Proposed_Schedule_Selection_Column</t>
  </si>
  <si>
    <t>Proposed_Schedule_Selection_Row</t>
  </si>
  <si>
    <t>Name of Scheduling Worksheet</t>
  </si>
  <si>
    <t>Name of Over/Under Worksheet</t>
  </si>
  <si>
    <t>Day Column</t>
  </si>
  <si>
    <t>Spacing</t>
  </si>
  <si>
    <t>Standard Validation</t>
  </si>
  <si>
    <t>Ribbon Handle</t>
  </si>
  <si>
    <t>Mother Board Serial Number</t>
  </si>
  <si>
    <t>License Key</t>
  </si>
  <si>
    <t>UserID</t>
  </si>
  <si>
    <t>UserEmail</t>
  </si>
  <si>
    <t>Product Version</t>
  </si>
  <si>
    <t>Schedule Based Upon</t>
  </si>
  <si>
    <t>Template Version</t>
  </si>
  <si>
    <t>1.0</t>
  </si>
  <si>
    <t>Overtime Rules</t>
  </si>
  <si>
    <t>Overtime By Daily Hours</t>
  </si>
  <si>
    <t>Daily Overtime Paid After</t>
  </si>
  <si>
    <t>8</t>
  </si>
  <si>
    <t>Overtime By Weekly Hours</t>
  </si>
  <si>
    <t>Weekly Overtime Paid After</t>
  </si>
  <si>
    <t>40</t>
  </si>
  <si>
    <t>Overtime By Shift Length</t>
  </si>
  <si>
    <t>Autoscheduling</t>
  </si>
  <si>
    <t>Overwrite</t>
  </si>
  <si>
    <t>BalancedStrategy</t>
  </si>
  <si>
    <t>OverStaffStrategy</t>
  </si>
  <si>
    <t>Erlang-C</t>
  </si>
  <si>
    <t>AverageCallDuration</t>
  </si>
  <si>
    <t>TargetCallAnswerTime</t>
  </si>
  <si>
    <t>ServiceLevel</t>
  </si>
  <si>
    <t>Shrinkage</t>
  </si>
  <si>
    <t>Hours of Day</t>
  </si>
  <si>
    <t>Operating Hours</t>
  </si>
  <si>
    <t>Availability Values</t>
  </si>
  <si>
    <t>Focus Window Time Slots</t>
  </si>
  <si>
    <t>Start Time</t>
  </si>
  <si>
    <t>End Time</t>
  </si>
  <si>
    <t>Scheduling Basis</t>
  </si>
  <si>
    <t>Planning Levels</t>
  </si>
  <si>
    <t>Time Slots</t>
  </si>
  <si>
    <t>Freeform</t>
  </si>
  <si>
    <t>High Level</t>
  </si>
  <si>
    <t>Unavailable</t>
  </si>
  <si>
    <t>Labor Plan</t>
  </si>
  <si>
    <t>30 minutes</t>
  </si>
  <si>
    <t>Sales Forecast</t>
  </si>
  <si>
    <t>1 hour</t>
  </si>
</sst>
</file>

<file path=xl/styles.xml><?xml version="1.0" encoding="utf-8"?>
<styleSheet xmlns="http://schemas.openxmlformats.org/spreadsheetml/2006/main">
  <numFmts count="12">
    <numFmt numFmtId="164" formatCode="[$-409]h:mm\ AM/PM;@"/>
    <numFmt numFmtId="168" formatCode="0.0"/>
    <numFmt numFmtId="169" formatCode="###,##0"/>
    <numFmt numFmtId="170" formatCode="_(&quot;$&quot;* #,##0.00_);_(&quot;$&quot;* \(#,##0.00\);_(&quot;$&quot;* &quot;-&quot;??_);_(@_)"/>
    <numFmt numFmtId="171" formatCode="0.0000"/>
    <numFmt numFmtId="172" formatCode="0.00000000000000000000000000000000000000000000000000000000000000000000000000000000000000000000000000000000"/>
    <numFmt numFmtId="173" formatCode="[$-F800]dddd\,\ mmmm\ dd\,\ yyyy"/>
    <numFmt numFmtId="174" formatCode="[$-F400]h:mm:ss\ AM/PM"/>
    <numFmt numFmtId="175" formatCode="&quot;$&quot;###,##0.00"/>
    <numFmt numFmtId="176" formatCode="0.0000000000000000000000000"/>
    <numFmt numFmtId="177" formatCode="##0.0?"/>
    <numFmt numFmtId="178" formatCode=";;;"/>
  </numFmts>
  <fonts count="22">
    <font>
      <sz val="11"/>
      <color theme="1"/>
      <name val="Calibri"/>
      <charset val="134"/>
      <scheme val="minor"/>
    </font>
    <font>
      <b/>
      <i/>
      <u/>
      <sz val="11"/>
      <color theme="1"/>
      <name val="Calibri"/>
      <charset val="134"/>
      <scheme val="minor"/>
    </font>
    <font>
      <sz val="10"/>
      <color theme="1"/>
      <name val="Calibri"/>
      <charset val="134"/>
      <scheme val="minor"/>
    </font>
    <font>
      <b/>
      <u/>
      <sz val="11"/>
      <color theme="1"/>
      <name val="Calibri"/>
      <charset val="134"/>
      <scheme val="minor"/>
    </font>
    <font>
      <b/>
      <u/>
      <sz val="11"/>
      <name val="Calibri"/>
      <charset val="134"/>
      <scheme val="minor"/>
    </font>
    <font>
      <sz val="10"/>
      <name val="Calibri"/>
      <charset val="134"/>
      <scheme val="minor"/>
    </font>
    <font>
      <sz val="11"/>
      <name val="Calibri"/>
      <charset val="134"/>
      <scheme val="minor"/>
    </font>
    <font>
      <b/>
      <sz val="11"/>
      <color theme="1"/>
      <name val="Calibri"/>
      <charset val="134"/>
      <scheme val="minor"/>
    </font>
    <font>
      <u/>
      <sz val="11"/>
      <name val="Calibri"/>
      <charset val="134"/>
      <scheme val="minor"/>
    </font>
    <font>
      <b/>
      <u val="singleAccounting"/>
      <sz val="11"/>
      <color theme="1"/>
      <name val="Calibri"/>
      <charset val="134"/>
      <scheme val="minor"/>
    </font>
    <font>
      <sz val="16"/>
      <name val="Calibri"/>
      <charset val="134"/>
      <scheme val="minor"/>
    </font>
    <font>
      <b/>
      <sz val="11"/>
      <name val="Calibri"/>
      <charset val="134"/>
      <scheme val="minor"/>
    </font>
    <font>
      <sz val="14"/>
      <name val="Calibri"/>
      <charset val="134"/>
      <scheme val="minor"/>
    </font>
    <font>
      <b/>
      <sz val="10"/>
      <color theme="1"/>
      <name val="Calibri"/>
      <charset val="134"/>
      <scheme val="minor"/>
    </font>
    <font>
      <b/>
      <sz val="10"/>
      <name val="Calibri"/>
      <charset val="134"/>
      <scheme val="minor"/>
    </font>
    <font>
      <sz val="11"/>
      <color theme="1"/>
      <name val="Calibri"/>
      <charset val="134"/>
      <scheme val="minor"/>
    </font>
    <font>
      <b/>
      <sz val="9"/>
      <name val="Tahoma"/>
      <charset val="134"/>
    </font>
    <font>
      <sz val="9"/>
      <name val="Tahoma"/>
      <charset val="134"/>
    </font>
    <font>
      <b/>
      <sz val="10"/>
      <color rgb="FF000000"/>
      <name val="Calibri"/>
      <family val="2"/>
      <scheme val="minor"/>
    </font>
    <font>
      <sz val="9"/>
      <name val="Tahoma"/>
      <family val="2"/>
    </font>
    <font>
      <b/>
      <sz val="9"/>
      <name val="Tahoma"/>
      <family val="2"/>
    </font>
    <font>
      <sz val="11"/>
      <color rgb="FF000000"/>
      <name val="Calibri"/>
      <family val="2"/>
      <scheme val="minor"/>
    </font>
  </fonts>
  <fills count="14">
    <fill>
      <patternFill patternType="none"/>
    </fill>
    <fill>
      <patternFill patternType="gray125"/>
    </fill>
    <fill>
      <patternFill patternType="solid">
        <fgColor theme="0" tint="-0.14996795556505021"/>
        <bgColor indexed="64"/>
      </patternFill>
    </fill>
    <fill>
      <patternFill patternType="solid">
        <fgColor theme="3" tint="0.79995117038483843"/>
        <bgColor indexed="64"/>
      </patternFill>
    </fill>
    <fill>
      <patternFill patternType="solid">
        <fgColor theme="0"/>
        <bgColor indexed="64"/>
      </patternFill>
    </fill>
    <fill>
      <patternFill patternType="solid">
        <fgColor indexed="9"/>
        <bgColor theme="4" tint="0.59999389629810485"/>
      </patternFill>
    </fill>
    <fill>
      <patternFill patternType="solid">
        <fgColor indexed="9"/>
        <bgColor indexed="64"/>
      </patternFill>
    </fill>
    <fill>
      <patternFill patternType="solid">
        <fgColor theme="2"/>
        <bgColor indexed="64"/>
      </patternFill>
    </fill>
    <fill>
      <patternFill patternType="solid">
        <fgColor rgb="FFC5D9F1"/>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FF0000"/>
        <bgColor indexed="64"/>
      </patternFill>
    </fill>
    <fill>
      <patternFill patternType="solid">
        <fgColor theme="9"/>
        <bgColor theme="5" tint="0.39988402966399123"/>
      </patternFill>
    </fill>
    <fill>
      <patternFill patternType="solid">
        <fgColor rgb="FF00B050"/>
        <bgColor indexed="64"/>
      </patternFill>
    </fill>
  </fills>
  <borders count="1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style="thin">
        <color auto="1"/>
      </left>
      <right/>
      <top/>
      <bottom/>
      <diagonal/>
    </border>
    <border>
      <left style="thin">
        <color theme="1"/>
      </left>
      <right style="thin">
        <color theme="1"/>
      </right>
      <top style="thin">
        <color theme="1"/>
      </top>
      <bottom style="thin">
        <color theme="1"/>
      </bottom>
      <diagonal/>
    </border>
    <border>
      <left style="thin">
        <color rgb="FFFF0000"/>
      </left>
      <right style="thin">
        <color rgb="FFFF0000"/>
      </right>
      <top style="thin">
        <color rgb="FFFF0000"/>
      </top>
      <bottom style="thin">
        <color rgb="FFFF0000"/>
      </bottom>
      <diagonal/>
    </border>
  </borders>
  <cellStyleXfs count="5">
    <xf numFmtId="0" fontId="0" fillId="0" borderId="0"/>
    <xf numFmtId="170" fontId="15" fillId="0" borderId="0" applyFont="0" applyFill="0" applyBorder="0" applyAlignment="0" applyProtection="0"/>
    <xf numFmtId="9" fontId="15" fillId="0" borderId="0" applyFont="0" applyFill="0" applyBorder="0" applyAlignment="0" applyProtection="0"/>
    <xf numFmtId="164" fontId="5" fillId="0" borderId="18" applyProtection="0"/>
    <xf numFmtId="164" fontId="5" fillId="0" borderId="0" applyProtection="0"/>
  </cellStyleXfs>
  <cellXfs count="156">
    <xf numFmtId="0" fontId="0" fillId="0" borderId="0" xfId="0"/>
    <xf numFmtId="0" fontId="1" fillId="0" borderId="0" xfId="0" applyFont="1"/>
    <xf numFmtId="18" fontId="2" fillId="0" borderId="0" xfId="0" applyNumberFormat="1" applyFont="1"/>
    <xf numFmtId="0" fontId="1" fillId="0" borderId="0" xfId="0" applyFont="1" applyAlignment="1">
      <alignment wrapText="1"/>
    </xf>
    <xf numFmtId="0" fontId="1" fillId="0" borderId="0" xfId="0" applyFont="1" applyFill="1" applyBorder="1"/>
    <xf numFmtId="18" fontId="0" fillId="0" borderId="0" xfId="0" applyNumberFormat="1"/>
    <xf numFmtId="2" fontId="0" fillId="0" borderId="0" xfId="0" applyNumberFormat="1"/>
    <xf numFmtId="171" fontId="0" fillId="0" borderId="0" xfId="0" applyNumberFormat="1"/>
    <xf numFmtId="172" fontId="0" fillId="0" borderId="0" xfId="0" applyNumberFormat="1"/>
    <xf numFmtId="0" fontId="0" fillId="0" borderId="0" xfId="0" applyProtection="1">
      <protection locked="0"/>
    </xf>
    <xf numFmtId="0" fontId="0" fillId="0" borderId="0" xfId="0" applyNumberFormat="1" applyProtection="1">
      <protection locked="0"/>
    </xf>
    <xf numFmtId="1" fontId="0" fillId="0" borderId="0" xfId="0" applyNumberFormat="1" applyProtection="1">
      <protection locked="0"/>
    </xf>
    <xf numFmtId="0" fontId="0" fillId="2" borderId="4" xfId="0" applyFill="1" applyBorder="1" applyProtection="1">
      <protection locked="0"/>
    </xf>
    <xf numFmtId="0" fontId="0" fillId="0" borderId="0" xfId="0" applyFill="1" applyBorder="1" applyProtection="1"/>
    <xf numFmtId="0" fontId="0" fillId="0" borderId="0" xfId="0" applyProtection="1"/>
    <xf numFmtId="0" fontId="0" fillId="0" borderId="0" xfId="0" applyFill="1" applyBorder="1"/>
    <xf numFmtId="0" fontId="0" fillId="3" borderId="0" xfId="0" applyFill="1"/>
    <xf numFmtId="0" fontId="0" fillId="4" borderId="5" xfId="0" applyFill="1" applyBorder="1" applyAlignment="1" applyProtection="1">
      <alignment vertical="center"/>
      <protection locked="0"/>
    </xf>
    <xf numFmtId="0" fontId="3" fillId="0" borderId="0" xfId="0" applyFont="1" applyFill="1" applyBorder="1"/>
    <xf numFmtId="0" fontId="3" fillId="0" borderId="0" xfId="0" applyFont="1"/>
    <xf numFmtId="0" fontId="1" fillId="3" borderId="0" xfId="0" applyFont="1" applyFill="1"/>
    <xf numFmtId="173" fontId="0" fillId="4" borderId="5" xfId="0" applyNumberFormat="1" applyFill="1" applyBorder="1" applyAlignment="1" applyProtection="1">
      <alignment horizontal="left"/>
      <protection locked="0"/>
    </xf>
    <xf numFmtId="0" fontId="0" fillId="4" borderId="5" xfId="0" applyFill="1" applyBorder="1" applyProtection="1">
      <protection locked="0"/>
    </xf>
    <xf numFmtId="0" fontId="0" fillId="3" borderId="0" xfId="0" applyFill="1" applyBorder="1"/>
    <xf numFmtId="0" fontId="0" fillId="3" borderId="0" xfId="0" applyFill="1" applyAlignment="1">
      <alignment horizontal="left"/>
    </xf>
    <xf numFmtId="169" fontId="0" fillId="4" borderId="5" xfId="1" applyNumberFormat="1" applyFont="1" applyFill="1" applyBorder="1" applyProtection="1">
      <protection locked="0"/>
    </xf>
    <xf numFmtId="174" fontId="2" fillId="3" borderId="0" xfId="0" applyNumberFormat="1" applyFont="1" applyFill="1"/>
    <xf numFmtId="18" fontId="2" fillId="3" borderId="0" xfId="0" applyNumberFormat="1" applyFont="1" applyFill="1"/>
    <xf numFmtId="174" fontId="0" fillId="3" borderId="0" xfId="0" applyNumberFormat="1" applyFill="1"/>
    <xf numFmtId="0" fontId="0" fillId="3" borderId="0" xfId="0" applyFill="1" applyProtection="1">
      <protection locked="0"/>
    </xf>
    <xf numFmtId="0" fontId="4" fillId="0" borderId="0" xfId="0" applyFont="1" applyFill="1" applyAlignment="1">
      <alignment horizontal="center"/>
    </xf>
    <xf numFmtId="0" fontId="4" fillId="3" borderId="0" xfId="0" applyFont="1" applyFill="1" applyAlignment="1">
      <alignment horizontal="center"/>
    </xf>
    <xf numFmtId="0" fontId="5" fillId="4" borderId="0" xfId="0" applyFont="1" applyFill="1" applyAlignment="1" applyProtection="1">
      <alignment vertical="top"/>
      <protection locked="0"/>
    </xf>
    <xf numFmtId="0" fontId="5" fillId="5" borderId="5" xfId="0" applyFont="1" applyFill="1" applyBorder="1" applyAlignment="1" applyProtection="1">
      <alignment wrapText="1"/>
      <protection locked="0"/>
    </xf>
    <xf numFmtId="0" fontId="5" fillId="6" borderId="5" xfId="0" applyFont="1" applyFill="1" applyBorder="1" applyAlignment="1" applyProtection="1">
      <alignment horizontal="left"/>
      <protection locked="0"/>
    </xf>
    <xf numFmtId="170" fontId="6" fillId="4" borderId="5" xfId="0" applyNumberFormat="1" applyFont="1" applyFill="1" applyBorder="1" applyProtection="1">
      <protection locked="0"/>
    </xf>
    <xf numFmtId="1" fontId="5" fillId="4" borderId="5" xfId="0" applyNumberFormat="1" applyFont="1" applyFill="1" applyBorder="1" applyAlignment="1" applyProtection="1">
      <protection locked="0"/>
    </xf>
    <xf numFmtId="1" fontId="5" fillId="4" borderId="5" xfId="0" applyNumberFormat="1" applyFont="1" applyFill="1" applyBorder="1" applyAlignment="1" applyProtection="1">
      <alignment vertical="top"/>
      <protection locked="0"/>
    </xf>
    <xf numFmtId="0" fontId="0" fillId="3" borderId="0" xfId="0" applyFont="1" applyFill="1"/>
    <xf numFmtId="0" fontId="7" fillId="3" borderId="0" xfId="0" applyFont="1" applyFill="1"/>
    <xf numFmtId="0" fontId="7" fillId="3" borderId="0" xfId="0" applyFont="1" applyFill="1" applyAlignment="1">
      <alignment horizontal="center"/>
    </xf>
    <xf numFmtId="164" fontId="6" fillId="0" borderId="6" xfId="3" applyFont="1" applyFill="1" applyBorder="1" applyProtection="1">
      <protection locked="0"/>
    </xf>
    <xf numFmtId="164" fontId="0" fillId="4" borderId="6" xfId="0" applyNumberFormat="1" applyFont="1" applyFill="1" applyBorder="1" applyProtection="1">
      <protection locked="0"/>
    </xf>
    <xf numFmtId="0" fontId="6" fillId="3" borderId="0" xfId="0" applyFont="1" applyFill="1" applyProtection="1">
      <protection locked="0"/>
    </xf>
    <xf numFmtId="0" fontId="6" fillId="3" borderId="0" xfId="0" applyFont="1" applyFill="1"/>
    <xf numFmtId="0" fontId="8" fillId="3" borderId="0" xfId="0" applyFont="1" applyFill="1"/>
    <xf numFmtId="0" fontId="5" fillId="6" borderId="7" xfId="0" applyFont="1" applyFill="1" applyBorder="1" applyAlignment="1" applyProtection="1">
      <alignment wrapText="1"/>
      <protection locked="0"/>
    </xf>
    <xf numFmtId="0" fontId="5" fillId="4" borderId="8" xfId="0" applyFont="1" applyFill="1" applyBorder="1" applyAlignment="1" applyProtection="1">
      <alignment wrapText="1"/>
      <protection locked="0"/>
    </xf>
    <xf numFmtId="10" fontId="0" fillId="3" borderId="0" xfId="2" applyNumberFormat="1" applyFont="1" applyFill="1" applyProtection="1">
      <protection locked="0"/>
    </xf>
    <xf numFmtId="10" fontId="7" fillId="3" borderId="0" xfId="2" applyNumberFormat="1" applyFont="1" applyFill="1" applyAlignment="1">
      <alignment horizontal="center"/>
    </xf>
    <xf numFmtId="18" fontId="0" fillId="3" borderId="0" xfId="0" applyNumberFormat="1" applyFill="1" applyAlignment="1">
      <alignment horizontal="right"/>
    </xf>
    <xf numFmtId="10" fontId="0" fillId="4" borderId="5" xfId="2" applyNumberFormat="1" applyFont="1" applyFill="1" applyBorder="1" applyProtection="1">
      <protection locked="0"/>
    </xf>
    <xf numFmtId="0" fontId="7" fillId="0" borderId="0" xfId="0" applyFont="1"/>
    <xf numFmtId="10" fontId="7" fillId="0" borderId="0" xfId="2" applyNumberFormat="1" applyFont="1" applyAlignment="1">
      <alignment horizontal="center"/>
    </xf>
    <xf numFmtId="170" fontId="0" fillId="0" borderId="0" xfId="0" applyNumberFormat="1"/>
    <xf numFmtId="0" fontId="7" fillId="3" borderId="0" xfId="0" applyFont="1" applyFill="1" applyAlignment="1">
      <alignment horizontal="center" wrapText="1"/>
    </xf>
    <xf numFmtId="0" fontId="7" fillId="3" borderId="0" xfId="0" applyFont="1" applyFill="1" applyAlignment="1">
      <alignment wrapText="1"/>
    </xf>
    <xf numFmtId="169" fontId="7" fillId="3" borderId="0" xfId="1" applyNumberFormat="1" applyFont="1" applyFill="1"/>
    <xf numFmtId="1" fontId="0" fillId="4" borderId="5" xfId="2" applyNumberFormat="1" applyFont="1" applyFill="1" applyBorder="1"/>
    <xf numFmtId="18" fontId="7" fillId="3" borderId="0" xfId="0" applyNumberFormat="1" applyFont="1" applyFill="1" applyAlignment="1">
      <alignment horizontal="center"/>
    </xf>
    <xf numFmtId="1" fontId="0" fillId="4" borderId="5" xfId="0" applyNumberFormat="1" applyFill="1" applyBorder="1" applyProtection="1">
      <protection locked="0"/>
    </xf>
    <xf numFmtId="1" fontId="0" fillId="3" borderId="0" xfId="0" applyNumberFormat="1" applyFill="1" applyProtection="1">
      <protection locked="0"/>
    </xf>
    <xf numFmtId="170" fontId="0" fillId="3" borderId="0" xfId="1" applyFont="1" applyFill="1" applyAlignment="1">
      <alignment horizontal="right"/>
    </xf>
    <xf numFmtId="0" fontId="3" fillId="3" borderId="0" xfId="0" applyFont="1" applyFill="1" applyAlignment="1">
      <alignment horizontal="center"/>
    </xf>
    <xf numFmtId="170" fontId="9" fillId="3" borderId="0" xfId="1" applyFont="1" applyFill="1" applyAlignment="1">
      <alignment horizontal="center" wrapText="1"/>
    </xf>
    <xf numFmtId="0" fontId="0" fillId="4" borderId="5" xfId="0" applyFill="1" applyBorder="1" applyAlignment="1" applyProtection="1">
      <alignment horizontal="center"/>
      <protection locked="0"/>
    </xf>
    <xf numFmtId="169" fontId="0" fillId="4" borderId="5" xfId="1" applyNumberFormat="1" applyFont="1" applyFill="1" applyBorder="1" applyAlignment="1" applyProtection="1">
      <alignment horizontal="right"/>
      <protection locked="0"/>
    </xf>
    <xf numFmtId="0" fontId="6" fillId="3" borderId="0" xfId="0" applyFont="1" applyFill="1" applyProtection="1"/>
    <xf numFmtId="0" fontId="11" fillId="3" borderId="0" xfId="0" applyFont="1" applyFill="1" applyProtection="1"/>
    <xf numFmtId="18" fontId="6" fillId="3" borderId="0" xfId="0" applyNumberFormat="1" applyFont="1" applyFill="1" applyProtection="1"/>
    <xf numFmtId="0" fontId="11" fillId="3" borderId="5" xfId="0" applyFont="1" applyFill="1" applyBorder="1" applyProtection="1"/>
    <xf numFmtId="10" fontId="11" fillId="3" borderId="5" xfId="2" applyNumberFormat="1" applyFont="1" applyFill="1" applyBorder="1" applyAlignment="1" applyProtection="1">
      <alignment horizontal="center"/>
    </xf>
    <xf numFmtId="169" fontId="6" fillId="3" borderId="5" xfId="1" applyNumberFormat="1" applyFont="1" applyFill="1" applyBorder="1" applyAlignment="1" applyProtection="1">
      <alignment horizontal="center"/>
    </xf>
    <xf numFmtId="170" fontId="6" fillId="3" borderId="5" xfId="1" applyFont="1" applyFill="1" applyBorder="1" applyAlignment="1" applyProtection="1">
      <alignment horizontal="center"/>
    </xf>
    <xf numFmtId="175" fontId="11" fillId="3" borderId="5" xfId="2" applyNumberFormat="1" applyFont="1" applyFill="1" applyBorder="1" applyAlignment="1" applyProtection="1">
      <alignment horizontal="center"/>
    </xf>
    <xf numFmtId="0" fontId="6" fillId="8" borderId="0" xfId="0" applyFont="1" applyFill="1" applyProtection="1">
      <protection locked="0"/>
    </xf>
    <xf numFmtId="0" fontId="6" fillId="3" borderId="5" xfId="0" applyFont="1" applyFill="1" applyBorder="1" applyProtection="1">
      <protection locked="0"/>
    </xf>
    <xf numFmtId="19" fontId="6" fillId="3" borderId="5" xfId="0" applyNumberFormat="1" applyFont="1" applyFill="1" applyBorder="1" applyAlignment="1" applyProtection="1">
      <alignment horizontal="left"/>
      <protection locked="0"/>
    </xf>
    <xf numFmtId="0" fontId="6" fillId="3" borderId="5" xfId="0" applyNumberFormat="1" applyFont="1" applyFill="1" applyBorder="1" applyAlignment="1" applyProtection="1">
      <alignment horizontal="center"/>
      <protection locked="0"/>
    </xf>
    <xf numFmtId="0" fontId="0" fillId="8" borderId="0" xfId="0" applyFill="1"/>
    <xf numFmtId="0" fontId="6" fillId="8" borderId="0" xfId="0" applyFont="1" applyFill="1" applyBorder="1" applyProtection="1">
      <protection locked="0"/>
    </xf>
    <xf numFmtId="0" fontId="6" fillId="3" borderId="0" xfId="0" applyFont="1" applyFill="1" applyBorder="1" applyProtection="1">
      <protection locked="0"/>
    </xf>
    <xf numFmtId="0" fontId="6" fillId="3" borderId="5" xfId="0" applyFont="1" applyFill="1" applyBorder="1" applyAlignment="1" applyProtection="1">
      <alignment horizontal="center"/>
      <protection locked="0"/>
    </xf>
    <xf numFmtId="18" fontId="0" fillId="0" borderId="0" xfId="0" applyNumberFormat="1" applyAlignment="1">
      <alignment horizontal="center"/>
    </xf>
    <xf numFmtId="0" fontId="7" fillId="0" borderId="0" xfId="0" applyFont="1" applyAlignment="1">
      <alignment horizontal="center"/>
    </xf>
    <xf numFmtId="1" fontId="0" fillId="0" borderId="0" xfId="0" applyNumberFormat="1"/>
    <xf numFmtId="176" fontId="0" fillId="0" borderId="0" xfId="0" applyNumberFormat="1"/>
    <xf numFmtId="176" fontId="7" fillId="0" borderId="0" xfId="0" applyNumberFormat="1" applyFont="1" applyAlignment="1">
      <alignment horizontal="center"/>
    </xf>
    <xf numFmtId="0" fontId="0" fillId="0" borderId="0" xfId="0" applyAlignment="1">
      <alignment wrapText="1"/>
    </xf>
    <xf numFmtId="0" fontId="0" fillId="0" borderId="0" xfId="0" applyAlignment="1">
      <alignment horizontal="left"/>
    </xf>
    <xf numFmtId="0" fontId="0" fillId="0" borderId="0" xfId="0" applyNumberFormat="1"/>
    <xf numFmtId="0" fontId="13" fillId="3" borderId="0" xfId="0" applyFont="1" applyFill="1" applyAlignment="1">
      <alignment horizontal="center"/>
    </xf>
    <xf numFmtId="0" fontId="2" fillId="3" borderId="0" xfId="0" applyFont="1" applyFill="1"/>
    <xf numFmtId="0" fontId="2" fillId="3" borderId="0" xfId="0" applyFont="1" applyFill="1" applyAlignment="1">
      <alignment wrapText="1"/>
    </xf>
    <xf numFmtId="164" fontId="5" fillId="0" borderId="0" xfId="4" applyProtection="1">
      <protection locked="0"/>
    </xf>
    <xf numFmtId="10" fontId="13" fillId="3" borderId="0" xfId="2" applyNumberFormat="1" applyFont="1" applyFill="1" applyAlignment="1" applyProtection="1">
      <alignment horizontal="center"/>
    </xf>
    <xf numFmtId="0" fontId="13" fillId="3" borderId="9" xfId="0" applyFont="1" applyFill="1" applyBorder="1" applyAlignment="1">
      <alignment horizontal="left"/>
    </xf>
    <xf numFmtId="0" fontId="13" fillId="3" borderId="10" xfId="0" applyFont="1" applyFill="1" applyBorder="1" applyAlignment="1">
      <alignment horizontal="left" wrapText="1"/>
    </xf>
    <xf numFmtId="10" fontId="13" fillId="3" borderId="10" xfId="2" applyNumberFormat="1" applyFont="1" applyFill="1" applyBorder="1" applyAlignment="1">
      <alignment horizontal="centerContinuous"/>
    </xf>
    <xf numFmtId="0" fontId="13" fillId="3" borderId="11" xfId="0" applyFont="1" applyFill="1" applyBorder="1" applyAlignment="1">
      <alignment horizontal="left"/>
    </xf>
    <xf numFmtId="0" fontId="13" fillId="3" borderId="12" xfId="0" applyFont="1" applyFill="1" applyBorder="1" applyAlignment="1">
      <alignment horizontal="left" wrapText="1"/>
    </xf>
    <xf numFmtId="0" fontId="13" fillId="3" borderId="12" xfId="0" applyFont="1" applyFill="1" applyBorder="1" applyAlignment="1">
      <alignment horizontal="center"/>
    </xf>
    <xf numFmtId="0" fontId="2" fillId="3" borderId="10" xfId="0" applyFont="1" applyFill="1" applyBorder="1" applyAlignment="1">
      <alignment wrapText="1"/>
    </xf>
    <xf numFmtId="0" fontId="2" fillId="3" borderId="0" xfId="0" applyFont="1" applyFill="1" applyBorder="1" applyAlignment="1">
      <alignment wrapText="1"/>
    </xf>
    <xf numFmtId="0" fontId="13" fillId="3" borderId="13" xfId="0" applyFont="1" applyFill="1" applyBorder="1" applyAlignment="1">
      <alignment horizontal="center"/>
    </xf>
    <xf numFmtId="170" fontId="2" fillId="3" borderId="0" xfId="1" applyFont="1" applyFill="1"/>
    <xf numFmtId="0" fontId="2" fillId="9" borderId="0" xfId="0" applyFont="1" applyFill="1"/>
    <xf numFmtId="0" fontId="0" fillId="9" borderId="14" xfId="0" applyFill="1" applyBorder="1"/>
    <xf numFmtId="10" fontId="13" fillId="3" borderId="0" xfId="2" applyNumberFormat="1" applyFont="1" applyFill="1" applyAlignment="1">
      <alignment horizontal="center"/>
    </xf>
    <xf numFmtId="0" fontId="13" fillId="3" borderId="0" xfId="0" applyFont="1" applyFill="1" applyAlignment="1">
      <alignment horizontal="left" wrapText="1"/>
    </xf>
    <xf numFmtId="10" fontId="13" fillId="3" borderId="0" xfId="2" applyNumberFormat="1" applyFont="1" applyFill="1" applyAlignment="1">
      <alignment horizontal="centerContinuous"/>
    </xf>
    <xf numFmtId="164" fontId="5" fillId="0" borderId="0" xfId="4" applyFont="1" applyProtection="1">
      <protection locked="0"/>
    </xf>
    <xf numFmtId="0" fontId="13" fillId="9" borderId="8" xfId="0" applyFont="1" applyFill="1" applyBorder="1" applyAlignment="1">
      <alignment horizontal="center" wrapText="1"/>
    </xf>
    <xf numFmtId="0" fontId="13" fillId="9" borderId="0" xfId="0" applyFont="1" applyFill="1" applyAlignment="1">
      <alignment horizontal="center"/>
    </xf>
    <xf numFmtId="0" fontId="13" fillId="9" borderId="8" xfId="0" applyFont="1" applyFill="1" applyBorder="1" applyAlignment="1">
      <alignment horizontal="center"/>
    </xf>
    <xf numFmtId="0" fontId="13" fillId="9" borderId="9" xfId="0" applyFont="1" applyFill="1" applyBorder="1" applyAlignment="1">
      <alignment horizontal="center"/>
    </xf>
    <xf numFmtId="0" fontId="13" fillId="9" borderId="15" xfId="0" applyFont="1" applyFill="1" applyBorder="1" applyAlignment="1">
      <alignment horizontal="center"/>
    </xf>
    <xf numFmtId="177" fontId="13" fillId="0" borderId="0" xfId="0" applyNumberFormat="1" applyFont="1" applyAlignment="1">
      <alignment horizontal="center"/>
    </xf>
    <xf numFmtId="178" fontId="2" fillId="10" borderId="9" xfId="0" applyNumberFormat="1" applyFont="1" applyFill="1" applyBorder="1" applyAlignment="1">
      <alignment horizontal="center"/>
    </xf>
    <xf numFmtId="0" fontId="2" fillId="9" borderId="15" xfId="0" applyFont="1" applyFill="1" applyBorder="1"/>
    <xf numFmtId="178" fontId="2" fillId="11" borderId="16" xfId="0" applyNumberFormat="1" applyFont="1" applyFill="1" applyBorder="1" applyAlignment="1">
      <alignment horizontal="center"/>
    </xf>
    <xf numFmtId="0" fontId="2" fillId="9" borderId="14" xfId="0" applyFont="1" applyFill="1" applyBorder="1"/>
    <xf numFmtId="177" fontId="13" fillId="0" borderId="0" xfId="0" applyNumberFormat="1" applyFont="1" applyAlignment="1" applyProtection="1">
      <alignment horizontal="center"/>
    </xf>
    <xf numFmtId="0" fontId="2" fillId="12" borderId="16" xfId="0" applyFont="1" applyFill="1" applyBorder="1"/>
    <xf numFmtId="178" fontId="2" fillId="13" borderId="11" xfId="0" applyNumberFormat="1" applyFont="1" applyFill="1" applyBorder="1" applyAlignment="1">
      <alignment horizontal="center"/>
    </xf>
    <xf numFmtId="0" fontId="2" fillId="9" borderId="13" xfId="0" applyFont="1" applyFill="1" applyBorder="1"/>
    <xf numFmtId="170" fontId="2" fillId="9" borderId="0" xfId="1" applyFont="1" applyFill="1"/>
    <xf numFmtId="0" fontId="13" fillId="9" borderId="1" xfId="0" applyFont="1" applyFill="1" applyBorder="1" applyAlignment="1">
      <alignment horizontal="center"/>
    </xf>
    <xf numFmtId="0" fontId="13" fillId="9" borderId="3" xfId="0" applyFont="1" applyFill="1" applyBorder="1" applyAlignment="1">
      <alignment horizontal="center"/>
    </xf>
    <xf numFmtId="0" fontId="13" fillId="9" borderId="16" xfId="0" applyFont="1" applyFill="1" applyBorder="1" applyAlignment="1">
      <alignment horizontal="center"/>
    </xf>
    <xf numFmtId="0" fontId="13" fillId="9" borderId="14" xfId="0" applyFont="1" applyFill="1" applyBorder="1" applyAlignment="1">
      <alignment horizontal="center"/>
    </xf>
    <xf numFmtId="18" fontId="2" fillId="9" borderId="16" xfId="0" applyNumberFormat="1" applyFont="1" applyFill="1" applyBorder="1" applyAlignment="1">
      <alignment horizontal="center"/>
    </xf>
    <xf numFmtId="1" fontId="2" fillId="9" borderId="14" xfId="0" applyNumberFormat="1" applyFont="1" applyFill="1" applyBorder="1" applyAlignment="1">
      <alignment horizontal="center"/>
    </xf>
    <xf numFmtId="0" fontId="0" fillId="9" borderId="0" xfId="0" applyFill="1"/>
    <xf numFmtId="18" fontId="2" fillId="9" borderId="11" xfId="0" applyNumberFormat="1" applyFont="1" applyFill="1" applyBorder="1" applyAlignment="1">
      <alignment horizontal="center"/>
    </xf>
    <xf numFmtId="1" fontId="2" fillId="9" borderId="13" xfId="0" applyNumberFormat="1" applyFont="1" applyFill="1" applyBorder="1" applyAlignment="1">
      <alignment horizontal="center"/>
    </xf>
    <xf numFmtId="168" fontId="14" fillId="0" borderId="0" xfId="0" applyNumberFormat="1" applyFont="1" applyAlignment="1" applyProtection="1">
      <alignment horizontal="center"/>
      <protection locked="0"/>
    </xf>
    <xf numFmtId="0" fontId="5" fillId="0" borderId="0" xfId="0" applyFont="1" applyProtection="1">
      <protection locked="0"/>
    </xf>
    <xf numFmtId="168" fontId="13" fillId="0" borderId="0" xfId="0" applyNumberFormat="1" applyFont="1" applyAlignment="1" applyProtection="1">
      <alignment horizontal="center"/>
    </xf>
    <xf numFmtId="0" fontId="6" fillId="3" borderId="0" xfId="0" applyFont="1" applyFill="1" applyBorder="1" applyProtection="1"/>
    <xf numFmtId="0" fontId="11" fillId="3" borderId="17" xfId="0" applyFont="1" applyFill="1" applyBorder="1" applyAlignment="1" applyProtection="1">
      <alignment horizontal="center"/>
    </xf>
    <xf numFmtId="173" fontId="11" fillId="3" borderId="17" xfId="0" applyNumberFormat="1" applyFont="1" applyFill="1" applyBorder="1" applyAlignment="1" applyProtection="1">
      <alignment horizontal="center"/>
    </xf>
    <xf numFmtId="0" fontId="6" fillId="4" borderId="17" xfId="0" applyFont="1" applyFill="1" applyBorder="1" applyAlignment="1" applyProtection="1">
      <alignment horizontal="center"/>
      <protection locked="0"/>
    </xf>
    <xf numFmtId="10" fontId="7" fillId="3" borderId="5" xfId="2" applyNumberFormat="1" applyFont="1" applyFill="1" applyBorder="1" applyAlignment="1">
      <alignment horizontal="center"/>
    </xf>
    <xf numFmtId="169" fontId="6" fillId="4" borderId="5" xfId="1" applyNumberFormat="1" applyFont="1" applyFill="1" applyBorder="1" applyAlignment="1" applyProtection="1">
      <alignment horizontal="center"/>
      <protection locked="0"/>
    </xf>
    <xf numFmtId="10" fontId="7" fillId="0" borderId="0" xfId="2" quotePrefix="1" applyNumberFormat="1" applyFont="1" applyAlignment="1">
      <alignment horizontal="center"/>
    </xf>
    <xf numFmtId="0" fontId="0" fillId="0" borderId="0" xfId="0" quotePrefix="1"/>
    <xf numFmtId="0" fontId="10" fillId="7" borderId="1" xfId="0" applyFont="1" applyFill="1" applyBorder="1" applyAlignment="1" applyProtection="1">
      <alignment horizontal="center"/>
    </xf>
    <xf numFmtId="0" fontId="10" fillId="7" borderId="2" xfId="0" applyFont="1" applyFill="1" applyBorder="1" applyAlignment="1" applyProtection="1">
      <alignment horizontal="center"/>
    </xf>
    <xf numFmtId="0" fontId="10" fillId="7" borderId="3" xfId="0" applyFont="1" applyFill="1" applyBorder="1" applyAlignment="1" applyProtection="1">
      <alignment horizontal="center"/>
    </xf>
    <xf numFmtId="0" fontId="12" fillId="9" borderId="1" xfId="0" applyFont="1" applyFill="1" applyBorder="1" applyAlignment="1" applyProtection="1">
      <alignment horizontal="center"/>
      <protection locked="0"/>
    </xf>
    <xf numFmtId="0" fontId="12" fillId="9" borderId="2" xfId="0" applyFont="1" applyFill="1" applyBorder="1" applyAlignment="1" applyProtection="1">
      <alignment horizontal="center"/>
      <protection locked="0"/>
    </xf>
    <xf numFmtId="0" fontId="12" fillId="9" borderId="3" xfId="0" applyFont="1" applyFill="1" applyBorder="1" applyAlignment="1" applyProtection="1">
      <alignment horizontal="center"/>
      <protection locked="0"/>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cellXfs>
  <cellStyles count="5">
    <cellStyle name="Available" xfId="4"/>
    <cellStyle name="Currency" xfId="1" builtinId="4"/>
    <cellStyle name="Normal" xfId="0" builtinId="0"/>
    <cellStyle name="Percent" xfId="2" builtinId="5"/>
    <cellStyle name="Unavailable" xfId="3"/>
  </cellStyles>
  <dxfs count="48">
    <dxf>
      <font>
        <b val="0"/>
        <i val="0"/>
        <strike val="0"/>
        <u val="none"/>
        <sz val="10"/>
        <color auto="1"/>
        <name val="Calibri"/>
        <scheme val="none"/>
      </font>
      <fill>
        <patternFill patternType="solid">
          <bgColor theme="0"/>
        </patternFill>
      </fill>
      <alignment vertical="top"/>
      <border>
        <left style="thin">
          <color auto="1"/>
        </left>
        <right style="thin">
          <color auto="1"/>
        </right>
        <top style="thin">
          <color auto="1"/>
        </top>
        <bottom style="thin">
          <color auto="1"/>
        </bottom>
      </border>
      <protection locked="0"/>
    </dxf>
    <dxf>
      <font>
        <b val="0"/>
        <i val="0"/>
        <strike val="0"/>
        <u val="none"/>
        <sz val="10"/>
        <color auto="1"/>
        <name val="Calibri"/>
        <scheme val="none"/>
      </font>
      <fill>
        <patternFill patternType="solid">
          <bgColor theme="0"/>
        </patternFill>
      </fill>
      <alignment vertical="top"/>
      <border>
        <left style="thin">
          <color auto="1"/>
        </left>
        <right style="thin">
          <color auto="1"/>
        </right>
        <top style="thin">
          <color auto="1"/>
        </top>
        <bottom style="thin">
          <color auto="1"/>
        </bottom>
      </border>
      <protection locked="0"/>
    </dxf>
    <dxf>
      <font>
        <b val="0"/>
        <i val="0"/>
        <strike val="0"/>
        <u val="none"/>
        <sz val="10"/>
        <color auto="1"/>
        <name val="Calibri"/>
        <scheme val="none"/>
      </font>
      <numFmt numFmtId="1" formatCode="0"/>
      <fill>
        <patternFill patternType="solid">
          <bgColor theme="0"/>
        </patternFill>
      </fill>
      <border>
        <left style="thin">
          <color auto="1"/>
        </left>
        <right style="thin">
          <color auto="1"/>
        </right>
        <top style="thin">
          <color auto="1"/>
        </top>
        <bottom style="thin">
          <color auto="1"/>
        </bottom>
      </border>
      <protection locked="0"/>
    </dxf>
    <dxf>
      <font>
        <strike val="0"/>
        <color auto="1"/>
        <name val="Calibri"/>
        <scheme val="none"/>
      </font>
      <numFmt numFmtId="170" formatCode="_(&quot;$&quot;* #,##0.00_);_(&quot;$&quot;* \(#,##0.00\);_(&quot;$&quot;* &quot;-&quot;??_);_(@_)"/>
      <fill>
        <patternFill patternType="solid">
          <bgColor theme="0"/>
        </patternFill>
      </fill>
      <border>
        <left/>
        <right style="thin">
          <color auto="1"/>
        </right>
        <top style="thin">
          <color auto="1"/>
        </top>
        <bottom style="thin">
          <color auto="1"/>
        </bottom>
      </border>
      <protection locked="0"/>
    </dxf>
    <dxf>
      <font>
        <b val="0"/>
        <i val="0"/>
        <strike val="0"/>
        <u val="none"/>
        <sz val="10"/>
        <color auto="1"/>
        <name val="Calibri"/>
        <scheme val="none"/>
      </font>
      <fill>
        <patternFill patternType="solid">
          <bgColor indexed="9"/>
        </patternFill>
      </fill>
      <alignment horizontal="left"/>
      <border>
        <left/>
        <right style="thin">
          <color auto="1"/>
        </right>
        <top style="thin">
          <color auto="1"/>
        </top>
        <bottom style="thin">
          <color auto="1"/>
        </bottom>
      </border>
      <protection locked="0"/>
    </dxf>
    <dxf>
      <font>
        <b val="0"/>
        <i val="0"/>
        <strike val="0"/>
        <u val="none"/>
        <sz val="10"/>
        <color auto="1"/>
        <name val="Calibri"/>
        <scheme val="none"/>
      </font>
      <fill>
        <patternFill patternType="solid">
          <fgColor theme="4" tint="0.59999389629810485"/>
          <bgColor indexed="9"/>
        </patternFill>
      </fill>
      <alignment wrapText="1"/>
      <border>
        <left style="thin">
          <color auto="1"/>
        </left>
        <right/>
        <top style="thin">
          <color auto="1"/>
        </top>
        <bottom style="thin">
          <color auto="1"/>
        </bottom>
      </border>
      <protection locked="0"/>
    </dxf>
    <dxf>
      <font>
        <b val="0"/>
        <i val="0"/>
        <strike val="0"/>
        <u val="none"/>
        <sz val="10"/>
        <color auto="1"/>
        <name val="Calibri"/>
        <scheme val="none"/>
      </font>
      <fill>
        <patternFill patternType="solid">
          <bgColor theme="0"/>
        </patternFill>
      </fill>
      <alignment vertical="top"/>
      <protection locked="0"/>
    </dxf>
    <dxf>
      <font>
        <b val="0"/>
        <i val="0"/>
        <strike val="0"/>
        <u val="none"/>
        <sz val="10"/>
        <color auto="1"/>
        <name val="Calibri"/>
        <scheme val="none"/>
      </font>
      <fill>
        <patternFill patternType="solid">
          <bgColor theme="0"/>
        </patternFill>
      </fill>
      <alignment wrapText="1"/>
      <border>
        <left style="thin">
          <color auto="1"/>
        </left>
        <right style="thin">
          <color auto="1"/>
        </right>
        <top style="thin">
          <color auto="1"/>
        </top>
        <bottom style="thin">
          <color auto="1"/>
        </bottom>
      </border>
      <protection locked="0"/>
    </dxf>
    <dxf>
      <font>
        <b val="0"/>
        <i val="0"/>
        <strike val="0"/>
        <u val="none"/>
        <sz val="10"/>
        <color auto="1"/>
        <name val="Calibri"/>
        <scheme val="none"/>
      </font>
      <fill>
        <patternFill patternType="solid">
          <bgColor theme="0"/>
        </patternFill>
      </fill>
      <alignment wrapText="1"/>
      <border>
        <left style="thin">
          <color auto="1"/>
        </left>
        <right style="thin">
          <color auto="1"/>
        </right>
        <top style="thin">
          <color auto="1"/>
        </top>
        <bottom style="thin">
          <color auto="1"/>
        </bottom>
      </border>
      <protection locked="0"/>
    </dxf>
    <dxf>
      <font>
        <b val="0"/>
        <i val="0"/>
        <strike val="0"/>
        <u val="none"/>
        <sz val="10"/>
        <color auto="1"/>
        <name val="Calibri"/>
        <scheme val="none"/>
      </font>
      <fill>
        <patternFill patternType="solid">
          <bgColor theme="0"/>
        </patternFill>
      </fill>
      <alignment wrapText="1"/>
      <border>
        <left style="thin">
          <color auto="1"/>
        </left>
        <right style="thin">
          <color auto="1"/>
        </right>
        <top style="thin">
          <color auto="1"/>
        </top>
        <bottom style="thin">
          <color auto="1"/>
        </bottom>
      </border>
      <protection locked="0"/>
    </dxf>
    <dxf>
      <font>
        <b val="0"/>
        <i val="0"/>
        <strike val="0"/>
        <u val="none"/>
        <sz val="10"/>
        <color auto="1"/>
        <name val="Calibri"/>
        <scheme val="none"/>
      </font>
      <fill>
        <patternFill patternType="solid">
          <bgColor theme="0"/>
        </patternFill>
      </fill>
      <alignment wrapText="1"/>
      <border>
        <left/>
        <right style="thin">
          <color auto="1"/>
        </right>
        <top style="thin">
          <color auto="1"/>
        </top>
        <bottom style="thin">
          <color auto="1"/>
        </bottom>
      </border>
      <protection locked="0"/>
    </dxf>
    <dxf>
      <font>
        <b val="0"/>
        <i val="0"/>
        <strike val="0"/>
        <u val="none"/>
        <sz val="10"/>
        <color auto="1"/>
        <name val="Calibri"/>
        <scheme val="none"/>
      </font>
      <fill>
        <patternFill patternType="solid">
          <bgColor indexed="9"/>
        </patternFill>
      </fill>
      <alignment wrapText="1"/>
      <border>
        <left style="thin">
          <color auto="1"/>
        </left>
        <right style="thin">
          <color auto="1"/>
        </right>
        <top style="thin">
          <color auto="1"/>
        </top>
        <bottom style="thin">
          <color auto="1"/>
        </bottom>
      </border>
      <protection locked="0"/>
    </dxf>
    <dxf>
      <fill>
        <patternFill patternType="solid">
          <bgColor theme="0"/>
        </patternFill>
      </fill>
      <border>
        <left style="thin">
          <color auto="1"/>
        </left>
        <right style="thin">
          <color auto="1"/>
        </right>
        <top style="thin">
          <color auto="1"/>
        </top>
        <bottom style="thin">
          <color auto="1"/>
        </bottom>
      </border>
    </dxf>
    <dxf>
      <font>
        <color rgb="FF00B050"/>
      </font>
      <border>
        <left style="thin">
          <color auto="1"/>
        </left>
        <right style="thin">
          <color auto="1"/>
        </right>
        <top style="thin">
          <color auto="1"/>
        </top>
        <bottom style="thin">
          <color auto="1"/>
        </bottom>
      </border>
    </dxf>
    <dxf>
      <fill>
        <patternFill patternType="solid">
          <bgColor theme="3" tint="0.79995117038483843"/>
        </patternFill>
      </fill>
      <border>
        <left/>
        <right/>
        <top/>
        <bottom/>
      </border>
    </dxf>
    <dxf>
      <alignment horizontal="center"/>
    </dxf>
    <dxf>
      <alignment horizontal="center"/>
    </dxf>
    <dxf>
      <alignment horizontal="center"/>
    </dxf>
    <dxf>
      <border>
        <left style="thin">
          <color auto="1"/>
        </left>
        <right style="thin">
          <color auto="1"/>
        </right>
        <top style="thin">
          <color auto="1"/>
        </top>
        <bottom style="thin">
          <color auto="1"/>
        </bottom>
      </border>
    </dxf>
    <dxf>
      <font>
        <color auto="1"/>
      </font>
    </dxf>
    <dxf>
      <fill>
        <patternFill patternType="solid">
          <bgColor theme="3" tint="0.79995117038483843"/>
        </patternFill>
      </fill>
    </dxf>
    <dxf>
      <alignment horizontal="center"/>
    </dxf>
    <dxf>
      <protection locked="0"/>
    </dxf>
    <dxf>
      <border>
        <left style="thin">
          <color theme="9"/>
        </left>
        <right style="thin">
          <color theme="9"/>
        </right>
        <top style="thin">
          <color theme="9"/>
        </top>
        <bottom style="thin">
          <color theme="9"/>
        </bottom>
      </border>
    </dxf>
    <dxf>
      <font>
        <color rgb="FFF28D1E"/>
      </font>
    </dxf>
    <dxf>
      <fill>
        <patternFill patternType="solid">
          <bgColor theme="1"/>
        </patternFill>
      </fill>
    </dxf>
    <dxf>
      <fill>
        <patternFill patternType="solid">
          <bgColor rgb="FF653716"/>
        </patternFill>
      </fill>
    </dxf>
    <dxf>
      <alignment horizontal="center"/>
    </dxf>
    <dxf>
      <alignment wrapText="1"/>
    </dxf>
    <dxf>
      <alignment horizontal="center"/>
    </dxf>
    <dxf>
      <alignment horizontal="center"/>
    </dxf>
    <dxf>
      <alignment horizontal="center"/>
    </dxf>
    <dxf>
      <font>
        <b val="0"/>
      </font>
    </dxf>
    <dxf>
      <fill>
        <patternFill patternType="solid">
          <bgColor theme="3" tint="0.79995117038483843"/>
        </patternFill>
      </fill>
    </dxf>
    <dxf>
      <border>
        <left style="thin">
          <color auto="1"/>
        </left>
        <right style="thin">
          <color auto="1"/>
        </right>
        <top style="thin">
          <color auto="1"/>
        </top>
        <bottom style="thin">
          <color auto="1"/>
        </bottom>
      </border>
    </dxf>
    <dxf>
      <font>
        <color auto="1"/>
      </font>
    </dxf>
    <dxf>
      <alignment horizontal="center"/>
    </dxf>
    <dxf>
      <protection locked="0"/>
    </dxf>
    <dxf>
      <border>
        <left style="thin">
          <color theme="9"/>
        </left>
        <right style="thin">
          <color theme="9"/>
        </right>
        <top style="thin">
          <color theme="9"/>
        </top>
        <bottom style="thin">
          <color theme="9"/>
        </bottom>
      </border>
    </dxf>
    <dxf>
      <font>
        <color rgb="FFF28D1E"/>
      </font>
    </dxf>
    <dxf>
      <fill>
        <patternFill patternType="solid">
          <bgColor theme="1"/>
        </patternFill>
      </fill>
    </dxf>
    <dxf>
      <fill>
        <patternFill patternType="solid">
          <bgColor rgb="FF653716"/>
        </patternFill>
      </fill>
    </dxf>
    <dxf>
      <alignment horizontal="center"/>
    </dxf>
    <dxf>
      <alignment wrapText="1"/>
    </dxf>
    <dxf>
      <font>
        <color rgb="FFFF0000"/>
      </font>
      <fill>
        <patternFill patternType="none"/>
      </fill>
    </dxf>
    <dxf>
      <font>
        <color rgb="FF0070C0"/>
      </font>
      <fill>
        <patternFill patternType="none"/>
      </fill>
    </dxf>
    <dxf>
      <font>
        <color rgb="FF00B050"/>
      </font>
      <fill>
        <patternFill patternType="none"/>
      </fill>
    </dxf>
    <dxf>
      <alignment wrapText="1"/>
    </dxf>
  </dxfs>
  <tableStyles count="0" defaultTableStyle="TableStyleMedium9" defaultPivotStyle="PivotStyleLight16"/>
  <colors>
    <mruColors>
      <color rgb="FFFFE5E5"/>
      <color rgb="FFEBF7FF"/>
      <color rgb="FFFFFF66"/>
      <color rgb="FFFFFF00"/>
      <color rgb="FFFFFF99"/>
      <color rgb="FFF95427"/>
      <color rgb="FFFFB9B9"/>
      <color rgb="FFFF8181"/>
      <color rgb="FFF28D1E"/>
      <color rgb="FF65371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pivotCacheDefinition" Target="pivotCache/pivotCacheDefinition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pivotCacheDefinition" Target="pivotCache/pivotCacheDefinition3.xml"/><Relationship Id="rId30" Type="http://schemas.openxmlformats.org/officeDocument/2006/relationships/sharedStrings" Target="sharedStrings.xml"/></Relationships>
</file>

<file path=xl/activeX/activeX1.xml><?xml version="1.0" encoding="utf-8"?>
<ax:ocx xmlns:ax="http://schemas.microsoft.com/office/2006/activeX" xmlns:r="http://schemas.openxmlformats.org/officeDocument/2006/relationships" ax:classid="{D7053240-CE69-11CD-A777-00DD01143C57}" ax:persistence="persistPropertyBag">
  <ax:ocxPr ax:name="Caption" ax:value="Erlang-C Calculator..."/>
  <ax:ocxPr ax:name="Size" ax:value="4101;873"/>
  <ax:ocxPr ax:name="FontName" ax:value="Calisto MT"/>
  <ax:ocxPr ax:name="FontHeight" ax:value="225"/>
  <ax:ocxPr ax:name="FontCharSet" ax:value="0"/>
  <ax:ocxPr ax:name="FontPitchAndFamily" ax:value="2"/>
  <ax:ocxPr ax:name="ParagraphAlign" ax:value="3"/>
</ax:ocx>
</file>

<file path=xl/ctrlProps/ctrlProp10.xml><?xml version="1.0" encoding="utf-8"?>
<formControlPr xmlns="http://schemas.microsoft.com/office/spreadsheetml/2009/9/main" objectType="Button" val="0"/>
</file>

<file path=xl/ctrlProps/ctrlProp11.xml><?xml version="1.0" encoding="utf-8"?>
<formControlPr xmlns="http://schemas.microsoft.com/office/spreadsheetml/2009/9/main" objectType="Button" val="0"/>
</file>

<file path=xl/ctrlProps/ctrlProp4.xml><?xml version="1.0" encoding="utf-8"?>
<formControlPr xmlns="http://schemas.microsoft.com/office/spreadsheetml/2009/9/main" objectType="Button" val="0"/>
</file>

<file path=xl/ctrlProps/ctrlProp5.xml><?xml version="1.0" encoding="utf-8"?>
<formControlPr xmlns="http://schemas.microsoft.com/office/spreadsheetml/2009/9/main" objectType="Button" val="0"/>
</file>

<file path=xl/ctrlProps/ctrlProp6.xml><?xml version="1.0" encoding="utf-8"?>
<formControlPr xmlns="http://schemas.microsoft.com/office/spreadsheetml/2009/9/main" objectType="Button" val="0"/>
</file>

<file path=xl/ctrlProps/ctrlProp7.xml><?xml version="1.0" encoding="utf-8"?>
<formControlPr xmlns="http://schemas.microsoft.com/office/spreadsheetml/2009/9/main" objectType="Button" val="0"/>
</file>

<file path=xl/ctrlProps/ctrlProp9.xml><?xml version="1.0" encoding="utf-8"?>
<formControlPr xmlns="http://schemas.microsoft.com/office/spreadsheetml/2009/9/main" objectType="Button" val="0"/>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0</xdr:rowOff>
    </xdr:from>
    <xdr:to>
      <xdr:col>11</xdr:col>
      <xdr:colOff>9525</xdr:colOff>
      <xdr:row>6</xdr:row>
      <xdr:rowOff>19050</xdr:rowOff>
    </xdr:to>
    <xdr:sp macro="" textlink="">
      <xdr:nvSpPr>
        <xdr:cNvPr id="2" name="Rectangle 1"/>
        <xdr:cNvSpPr/>
      </xdr:nvSpPr>
      <xdr:spPr>
        <a:xfrm>
          <a:off x="9629775" y="0"/>
          <a:ext cx="2447925" cy="1162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Changes to your </a:t>
          </a:r>
        </a:p>
        <a:p>
          <a:pPr algn="ctr"/>
          <a:r>
            <a:rPr lang="en-US" sz="1100"/>
            <a:t>Roles can take a few minutes to  process. Please</a:t>
          </a:r>
          <a:r>
            <a:rPr lang="en-US" sz="1100" baseline="0"/>
            <a:t> be patient and allow the process to complete when you leave this page.</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314325</xdr:colOff>
      <xdr:row>9</xdr:row>
      <xdr:rowOff>152400</xdr:rowOff>
    </xdr:from>
    <xdr:to>
      <xdr:col>16</xdr:col>
      <xdr:colOff>333375</xdr:colOff>
      <xdr:row>20</xdr:row>
      <xdr:rowOff>66675</xdr:rowOff>
    </xdr:to>
    <xdr:sp macro="" textlink="">
      <xdr:nvSpPr>
        <xdr:cNvPr id="2" name="Rectangle 1"/>
        <xdr:cNvSpPr/>
      </xdr:nvSpPr>
      <xdr:spPr>
        <a:xfrm>
          <a:off x="2714625" y="1866900"/>
          <a:ext cx="7219950" cy="20097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This workbook requires the use of macros and will NOT work with them disabled.  You currently have macros disabled.  In order to use this workbook, please close the file, change your settings to permit macros to run, and then re-open this file.  </a:t>
          </a:r>
        </a:p>
        <a:p>
          <a:pPr algn="ctr"/>
          <a:endParaRPr lang="en-US" sz="1100"/>
        </a:p>
        <a:p>
          <a:pPr algn="ctr"/>
          <a:r>
            <a:rPr lang="en-US" sz="1100"/>
            <a:t>If you need instructiosn on how to change your settings to allow macros to run, you can find them at:</a:t>
          </a:r>
        </a:p>
        <a:p>
          <a:pPr algn="ctr"/>
          <a:r>
            <a:rPr lang="en-US" sz="1100"/>
            <a:t>http://office.microsoft.com/en-us/excel-help/enable-or-disable-macros-in-office-documents-HA010031071.aspx#BM12  </a:t>
          </a:r>
        </a:p>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xdr:colOff>
      <xdr:row>1</xdr:row>
      <xdr:rowOff>19050</xdr:rowOff>
    </xdr:from>
    <xdr:to>
      <xdr:col>11</xdr:col>
      <xdr:colOff>19050</xdr:colOff>
      <xdr:row>6</xdr:row>
      <xdr:rowOff>47625</xdr:rowOff>
    </xdr:to>
    <xdr:sp macro="" textlink="">
      <xdr:nvSpPr>
        <xdr:cNvPr id="2" name="Rectangle 1"/>
        <xdr:cNvSpPr/>
      </xdr:nvSpPr>
      <xdr:spPr>
        <a:xfrm>
          <a:off x="4419600" y="209550"/>
          <a:ext cx="2447925" cy="9810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Changes to your  Operating Hours can take a few minutes to process. Please</a:t>
          </a:r>
          <a:r>
            <a:rPr lang="en-US" sz="1100" baseline="0"/>
            <a:t> be patient and allow the process to complete when you leave this page.</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600075</xdr:colOff>
      <xdr:row>0</xdr:row>
      <xdr:rowOff>0</xdr:rowOff>
    </xdr:from>
    <xdr:to>
      <xdr:col>15</xdr:col>
      <xdr:colOff>9525</xdr:colOff>
      <xdr:row>4</xdr:row>
      <xdr:rowOff>57150</xdr:rowOff>
    </xdr:to>
    <xdr:sp macro="" textlink="">
      <xdr:nvSpPr>
        <xdr:cNvPr id="2" name="Rectangle 1"/>
        <xdr:cNvSpPr/>
      </xdr:nvSpPr>
      <xdr:spPr>
        <a:xfrm>
          <a:off x="11306175" y="0"/>
          <a:ext cx="2457450" cy="990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Changes to your </a:t>
          </a:r>
        </a:p>
        <a:p>
          <a:pPr algn="ctr"/>
          <a:r>
            <a:rPr lang="en-US" sz="1100"/>
            <a:t>Employees can take a few minutes to  process. Please</a:t>
          </a:r>
          <a:r>
            <a:rPr lang="en-US" sz="1100" baseline="0"/>
            <a:t> be patient and allow the process to complete when you leave this page.</a:t>
          </a:r>
          <a:endParaRPr lang="en-US"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Iain Lopata" refreshedDate="43176.803929861097" createdVersion="3" refreshedVersion="4" minRefreshableVersion="3" recordCount="32">
  <cacheSource type="worksheet">
    <worksheetSource name="Labor_Needs"/>
  </cacheSource>
  <cacheFields count="9">
    <cacheField name="Period" numFmtId="18">
      <sharedItems containsSemiMixedTypes="0" containsNonDate="0" containsDate="1" containsString="0" minDate="1899-12-30T00:00:00" maxDate="1899-12-30T23:30:00" count="82">
        <d v="1899-12-30T09:00:00"/>
        <d v="1899-12-30T09:15:00"/>
        <d v="1899-12-30T09:30:00"/>
        <d v="1899-12-30T09:45:00"/>
        <d v="1899-12-30T10:00:00"/>
        <d v="1899-12-30T10:15:00"/>
        <d v="1899-12-30T10:30:00"/>
        <d v="1899-12-30T10:45:00"/>
        <d v="1899-12-30T11:00:00"/>
        <d v="1899-12-30T11:15:00"/>
        <d v="1899-12-30T11:30:00"/>
        <d v="1899-12-30T11:45:00"/>
        <d v="1899-12-30T12:00:00"/>
        <d v="1899-12-30T12:15:00"/>
        <d v="1899-12-30T12:30:00"/>
        <d v="1899-12-30T12:45:00"/>
        <d v="1899-12-30T13:00:00"/>
        <d v="1899-12-30T13:15:00"/>
        <d v="1899-12-30T13:30:00"/>
        <d v="1899-12-30T13:45:00"/>
        <d v="1899-12-30T14:00:00"/>
        <d v="1899-12-30T14:15:00"/>
        <d v="1899-12-30T14:30:00"/>
        <d v="1899-12-30T14:45:00"/>
        <d v="1899-12-30T15:00:00"/>
        <d v="1899-12-30T15:15:00"/>
        <d v="1899-12-30T15:30:00"/>
        <d v="1899-12-30T15:45:00"/>
        <d v="1899-12-30T16:00:00"/>
        <d v="1899-12-30T16:15:00"/>
        <d v="1899-12-30T16:30:00"/>
        <d v="1899-12-30T16:45:00"/>
        <d v="1899-12-30T06:45:00" u="1"/>
        <d v="1899-12-30T07:45:00" u="1"/>
        <d v="1899-12-30T08:45:00" u="1"/>
        <d v="1899-12-30T17:30:00" u="1"/>
        <d v="1899-12-30T18:30:00" u="1"/>
        <d v="1899-12-30T19:30:00" u="1"/>
        <d v="1899-12-30T20:30:00" u="1"/>
        <d v="1899-12-30T21:30:00" u="1"/>
        <d v="1899-12-30T22:30:00" u="1"/>
        <d v="1899-12-30T23:30:00" u="1"/>
        <d v="1899-12-30T00:00:00" u="1"/>
        <d v="1899-12-30T01:00:00" u="1"/>
        <d v="1899-12-30T02:00:00" u="1"/>
        <d v="1899-12-30T03:00:00" u="1"/>
        <d v="1899-12-30T04:00:00" u="1"/>
        <d v="1899-12-30T05:00:00" u="1"/>
        <d v="1899-12-30T00:15:00" u="1"/>
        <d v="1899-12-30T06:00:00" u="1"/>
        <d v="1899-12-30T01:15:00" u="1"/>
        <d v="1899-12-30T07:00:00" u="1"/>
        <d v="1899-12-30T02:15:00" u="1"/>
        <d v="1899-12-30T08:00:00" u="1"/>
        <d v="1899-12-30T03:15:00" u="1"/>
        <d v="1899-12-30T04:15:00" u="1"/>
        <d v="1899-12-30T05:15:00" u="1"/>
        <d v="1899-12-30T00:30:00" u="1"/>
        <d v="1899-12-30T06:15:00" u="1"/>
        <d v="1899-12-30T01:30:00" u="1"/>
        <d v="1899-12-30T07:15:00" u="1"/>
        <d v="1899-12-30T02:30:00" u="1"/>
        <d v="1899-12-30T08:15:00" u="1"/>
        <d v="1899-12-30T03:30:00" u="1"/>
        <d v="1899-12-30T04:30:00" u="1"/>
        <d v="1899-12-30T05:30:00" u="1"/>
        <d v="1899-12-30T17:00:00" u="1"/>
        <d v="1899-12-30T00:45:00" u="1"/>
        <d v="1899-12-30T06:30:00" u="1"/>
        <d v="1899-12-30T18:00:00" u="1"/>
        <d v="1899-12-30T01:45:00" u="1"/>
        <d v="1899-12-30T07:30:00" u="1"/>
        <d v="1899-12-30T19:00:00" u="1"/>
        <d v="1899-12-30T02:45:00" u="1"/>
        <d v="1899-12-30T08:30:00" u="1"/>
        <d v="1899-12-30T20:00:00" u="1"/>
        <d v="1899-12-30T03:45:00" u="1"/>
        <d v="1899-12-30T21:00:00" u="1"/>
        <d v="1899-12-30T04:45:00" u="1"/>
        <d v="1899-12-30T22:00:00" u="1"/>
        <d v="1899-12-30T05:45:00" u="1"/>
        <d v="1899-12-30T23:00:00" u="1"/>
      </sharedItems>
    </cacheField>
    <cacheField name="Role" numFmtId="0">
      <sharedItems count="44">
        <s v="Sample Role"/>
        <s v="Chambermaid" u="1"/>
        <s v="Maitre De L' Table" u="1"/>
        <s v="Team Lead" u="1"/>
        <s v="Waket Wake" u="1"/>
        <s v="Mastermin" u="1"/>
        <s v="Team Leader" u="1"/>
        <s v="Janitor" u="1"/>
        <s v="Speedy" u="1"/>
        <s v="Lawyers" u="1"/>
        <s v="Addition 2" u="1"/>
        <s v="Test Role" u="1"/>
        <s v="Maitre De Le Table" u="1"/>
        <s v="Addition 3" u="1"/>
        <s v="Wakey Wake" u="1"/>
        <s v="Sample Role - Change but do NOT delete this role" u="1"/>
        <s v="Bartender" u="1"/>
        <s v="doorman" u="1"/>
        <s v="cook" u="1"/>
        <s v="Faster" u="1"/>
        <s v="Masterminder" u="1"/>
        <s v="Addition 4" u="1"/>
        <s v="floor sweeper" u="1"/>
        <s v="Tucker In" u="1"/>
        <s v="Second Role" u="1"/>
        <s v="dishwasher" u="1"/>
        <s v="Bees Knees Polisher" u="1"/>
        <s v="Lawyer" u="1"/>
        <s v="Layabout" u="1"/>
        <s v="Maitre De" u="1"/>
        <s v="Add Only" u="1"/>
        <s v="Accountant" u="1"/>
        <s v="New Role" u="1"/>
        <s v="Maitre De Table" u="1"/>
        <s v="Add Another" u="1"/>
        <s v="Maitre Du Table" u="1"/>
        <s v="Customer Service Rep" u="1"/>
        <s v="cashier" u="1"/>
        <s v="Manager" u="1"/>
        <s v="Addition" u="1"/>
        <s v="Driver" u="1"/>
        <s v="Mastermind" u="1"/>
        <s v="Maitre D' Table" u="1"/>
        <s v="Quicker" u="1"/>
      </sharedItems>
    </cacheField>
    <cacheField name="Sunday" numFmtId="1">
      <sharedItems containsSemiMixedTypes="0" containsNonDate="0" containsString="0"/>
    </cacheField>
    <cacheField name="Monday" numFmtId="1">
      <sharedItems containsSemiMixedTypes="0" containsNonDate="0" containsString="0"/>
    </cacheField>
    <cacheField name="Tuesday" numFmtId="1">
      <sharedItems containsSemiMixedTypes="0" containsNonDate="0" containsString="0"/>
    </cacheField>
    <cacheField name="Wednesday" numFmtId="1">
      <sharedItems containsSemiMixedTypes="0" containsNonDate="0" containsString="0"/>
    </cacheField>
    <cacheField name="Thursday" numFmtId="1">
      <sharedItems containsSemiMixedTypes="0" containsNonDate="0" containsString="0"/>
    </cacheField>
    <cacheField name="Friday" numFmtId="1">
      <sharedItems containsSemiMixedTypes="0" containsNonDate="0" containsString="0"/>
    </cacheField>
    <cacheField name="Saturday" numFmtId="1">
      <sharedItems containsSemiMixedTypes="0" containsNonDate="0" containsString="0"/>
    </cacheField>
  </cacheFields>
</pivotCacheDefinition>
</file>

<file path=xl/pivotCache/pivotCacheDefinition2.xml><?xml version="1.0" encoding="utf-8"?>
<pivotCacheDefinition xmlns="http://schemas.openxmlformats.org/spreadsheetml/2006/main" xmlns:r="http://schemas.openxmlformats.org/officeDocument/2006/relationships" r:id="rId1" refreshedBy="Iain Lopata" refreshedDate="43176.803934606498" createdVersion="3" refreshedVersion="4" minRefreshableVersion="3" recordCount="32">
  <cacheSource type="worksheet">
    <worksheetSource name="Labor_Scheduled"/>
  </cacheSource>
  <cacheFields count="9">
    <cacheField name="Period" numFmtId="18">
      <sharedItems containsSemiMixedTypes="0" containsNonDate="0" containsDate="1" containsString="0" minDate="1899-12-30T00:00:00" maxDate="1899-12-30T23:30:00" count="82">
        <d v="1899-12-30T09:00:00"/>
        <d v="1899-12-30T09:15:00"/>
        <d v="1899-12-30T09:30:00"/>
        <d v="1899-12-30T09:45:00"/>
        <d v="1899-12-30T10:00:00"/>
        <d v="1899-12-30T10:15:00"/>
        <d v="1899-12-30T10:30:00"/>
        <d v="1899-12-30T10:45:00"/>
        <d v="1899-12-30T11:00:00"/>
        <d v="1899-12-30T11:15:00"/>
        <d v="1899-12-30T11:30:00"/>
        <d v="1899-12-30T11:45:00"/>
        <d v="1899-12-30T12:00:00"/>
        <d v="1899-12-30T12:15:00"/>
        <d v="1899-12-30T12:30:00"/>
        <d v="1899-12-30T12:45:00"/>
        <d v="1899-12-30T13:00:00"/>
        <d v="1899-12-30T13:15:00"/>
        <d v="1899-12-30T13:30:00"/>
        <d v="1899-12-30T13:45:00"/>
        <d v="1899-12-30T14:00:00"/>
        <d v="1899-12-30T14:15:00"/>
        <d v="1899-12-30T14:30:00"/>
        <d v="1899-12-30T14:45:00"/>
        <d v="1899-12-30T15:00:00"/>
        <d v="1899-12-30T15:15:00"/>
        <d v="1899-12-30T15:30:00"/>
        <d v="1899-12-30T15:45:00"/>
        <d v="1899-12-30T16:00:00"/>
        <d v="1899-12-30T16:15:00"/>
        <d v="1899-12-30T16:30:00"/>
        <d v="1899-12-30T16:45:00"/>
        <d v="1899-12-30T06:45:00" u="1"/>
        <d v="1899-12-30T07:45:00" u="1"/>
        <d v="1899-12-30T08:45:00" u="1"/>
        <d v="1899-12-30T17:30:00" u="1"/>
        <d v="1899-12-30T18:30:00" u="1"/>
        <d v="1899-12-30T19:30:00" u="1"/>
        <d v="1899-12-30T20:30:00" u="1"/>
        <d v="1899-12-30T21:30:00" u="1"/>
        <d v="1899-12-30T22:30:00" u="1"/>
        <d v="1899-12-30T23:30:00" u="1"/>
        <d v="1899-12-30T00:00:00" u="1"/>
        <d v="1899-12-30T01:00:00" u="1"/>
        <d v="1899-12-30T02:00:00" u="1"/>
        <d v="1899-12-30T03:00:00" u="1"/>
        <d v="1899-12-30T04:00:00" u="1"/>
        <d v="1899-12-30T05:00:00" u="1"/>
        <d v="1899-12-30T00:15:00" u="1"/>
        <d v="1899-12-30T06:00:00" u="1"/>
        <d v="1899-12-30T01:15:00" u="1"/>
        <d v="1899-12-30T07:00:00" u="1"/>
        <d v="1899-12-30T02:15:00" u="1"/>
        <d v="1899-12-30T08:00:00" u="1"/>
        <d v="1899-12-30T03:15:00" u="1"/>
        <d v="1899-12-30T04:15:00" u="1"/>
        <d v="1899-12-30T05:15:00" u="1"/>
        <d v="1899-12-30T00:30:00" u="1"/>
        <d v="1899-12-30T06:15:00" u="1"/>
        <d v="1899-12-30T01:30:00" u="1"/>
        <d v="1899-12-30T07:15:00" u="1"/>
        <d v="1899-12-30T02:30:00" u="1"/>
        <d v="1899-12-30T08:15:00" u="1"/>
        <d v="1899-12-30T03:30:00" u="1"/>
        <d v="1899-12-30T04:30:00" u="1"/>
        <d v="1899-12-30T05:30:00" u="1"/>
        <d v="1899-12-30T17:00:00" u="1"/>
        <d v="1899-12-30T00:45:00" u="1"/>
        <d v="1899-12-30T06:30:00" u="1"/>
        <d v="1899-12-30T18:00:00" u="1"/>
        <d v="1899-12-30T01:45:00" u="1"/>
        <d v="1899-12-30T07:30:00" u="1"/>
        <d v="1899-12-30T19:00:00" u="1"/>
        <d v="1899-12-30T02:45:00" u="1"/>
        <d v="1899-12-30T08:30:00" u="1"/>
        <d v="1899-12-30T20:00:00" u="1"/>
        <d v="1899-12-30T03:45:00" u="1"/>
        <d v="1899-12-30T21:00:00" u="1"/>
        <d v="1899-12-30T04:45:00" u="1"/>
        <d v="1899-12-30T22:00:00" u="1"/>
        <d v="1899-12-30T05:45:00" u="1"/>
        <d v="1899-12-30T23:00:00" u="1"/>
      </sharedItems>
    </cacheField>
    <cacheField name="Role" numFmtId="0">
      <sharedItems count="44">
        <s v="Sample Role"/>
        <s v="Chambermaid" u="1"/>
        <s v="Maitre De L' Table" u="1"/>
        <s v="Team Lead" u="1"/>
        <s v="Waket Wake" u="1"/>
        <s v="Mastermin" u="1"/>
        <s v="Team Leader" u="1"/>
        <s v="Janitor" u="1"/>
        <s v="Speedy" u="1"/>
        <s v="Lawyers" u="1"/>
        <s v="Addition 2" u="1"/>
        <s v="Test Role" u="1"/>
        <s v="Maitre De Le Table" u="1"/>
        <s v="Addition 3" u="1"/>
        <s v="Wakey Wake" u="1"/>
        <s v="Sample Role - Change but do NOT delete this role" u="1"/>
        <s v="Bartender" u="1"/>
        <s v="doorman" u="1"/>
        <s v="cook" u="1"/>
        <s v="Faster" u="1"/>
        <s v="Masterminder" u="1"/>
        <s v="Addition 4" u="1"/>
        <s v="floor sweeper" u="1"/>
        <s v="Tucker In" u="1"/>
        <s v="Second Role" u="1"/>
        <s v="dishwasher" u="1"/>
        <s v="Bees Knees Polisher" u="1"/>
        <s v="Lawyer" u="1"/>
        <s v="Layabout" u="1"/>
        <s v="Maitre De" u="1"/>
        <s v="Add Only" u="1"/>
        <s v="Accountant" u="1"/>
        <s v="New Role" u="1"/>
        <s v="Maitre De Table" u="1"/>
        <s v="Add Another" u="1"/>
        <s v="Maitre Du Table" u="1"/>
        <s v="Customer Service Rep" u="1"/>
        <s v="cashier" u="1"/>
        <s v="Manager" u="1"/>
        <s v="Addition" u="1"/>
        <s v="Driver" u="1"/>
        <s v="Mastermind" u="1"/>
        <s v="Maitre D' Table" u="1"/>
        <s v="Quicker" u="1"/>
      </sharedItems>
    </cacheField>
    <cacheField name="Sunday" numFmtId="0">
      <sharedItems containsSemiMixedTypes="0" containsNonDate="0" containsString="0"/>
    </cacheField>
    <cacheField name="Monday" numFmtId="0">
      <sharedItems containsSemiMixedTypes="0" containsNonDate="0" containsString="0"/>
    </cacheField>
    <cacheField name="Tuesday" numFmtId="0">
      <sharedItems containsSemiMixedTypes="0" containsNonDate="0" containsString="0"/>
    </cacheField>
    <cacheField name="Wednesday" numFmtId="0">
      <sharedItems containsSemiMixedTypes="0" containsNonDate="0" containsString="0"/>
    </cacheField>
    <cacheField name="Thursday" numFmtId="0">
      <sharedItems containsSemiMixedTypes="0" containsNonDate="0" containsString="0"/>
    </cacheField>
    <cacheField name="Friday" numFmtId="0">
      <sharedItems containsSemiMixedTypes="0" containsNonDate="0" containsString="0"/>
    </cacheField>
    <cacheField name="Saturday" numFmtId="0">
      <sharedItems containsSemiMixedTypes="0" containsNonDate="0" containsString="0"/>
    </cacheField>
  </cacheFields>
</pivotCacheDefinition>
</file>

<file path=xl/pivotCache/pivotCacheDefinition3.xml><?xml version="1.0" encoding="utf-8"?>
<pivotCacheDefinition xmlns="http://schemas.openxmlformats.org/spreadsheetml/2006/main" xmlns:r="http://schemas.openxmlformats.org/officeDocument/2006/relationships" r:id="rId1" refreshedBy="Iain Lopata" refreshedDate="43176.804209722199" createdVersion="3" refreshedVersion="4" minRefreshableVersion="3" recordCount="32">
  <cacheSource type="worksheet">
    <worksheetSource name="Over_And_Under_Detail"/>
  </cacheSource>
  <cacheFields count="9">
    <cacheField name="Period" numFmtId="18">
      <sharedItems containsSemiMixedTypes="0" containsNonDate="0" containsString="0"/>
    </cacheField>
    <cacheField name="Role" numFmtId="0">
      <sharedItems containsMixedTypes="1" containsNumber="1" containsInteger="1" count="2">
        <s v="Sample Role"/>
        <n v="0" u="1"/>
      </sharedItems>
    </cacheField>
    <cacheField name="Sunday" numFmtId="1">
      <sharedItems containsSemiMixedTypes="0" containsNonDate="0" containsString="0"/>
    </cacheField>
    <cacheField name="Monday" numFmtId="1">
      <sharedItems containsSemiMixedTypes="0" containsNonDate="0" containsString="0"/>
    </cacheField>
    <cacheField name="Tuesday" numFmtId="1">
      <sharedItems containsSemiMixedTypes="0" containsNonDate="0" containsString="0"/>
    </cacheField>
    <cacheField name="Wednesday" numFmtId="1">
      <sharedItems containsSemiMixedTypes="0" containsNonDate="0" containsString="0"/>
    </cacheField>
    <cacheField name="Thursday" numFmtId="1">
      <sharedItems containsSemiMixedTypes="0" containsNonDate="0" containsString="0"/>
    </cacheField>
    <cacheField name="Friday" numFmtId="1">
      <sharedItems containsSemiMixedTypes="0" containsNonDate="0" containsString="0"/>
    </cacheField>
    <cacheField name="Saturday" numFmtId="1">
      <sharedItems containsSemiMixedTypes="0" containsNonDate="0" containsString="0"/>
    </cacheField>
  </cacheFields>
</pivotCacheDefinition>
</file>

<file path=xl/pivotCache/pivotCacheRecords1.xml><?xml version="1.0" encoding="utf-8"?>
<pivotCacheRecords xmlns="http://schemas.openxmlformats.org/spreadsheetml/2006/main" xmlns:r="http://schemas.openxmlformats.org/officeDocument/2006/relationships" count="32">
  <r>
    <x v="0"/>
    <x v="0"/>
    <n v="0"/>
    <n v="1"/>
    <n v="1"/>
    <n v="1"/>
    <n v="1"/>
    <n v="1"/>
    <n v="0"/>
  </r>
  <r>
    <x v="1"/>
    <x v="0"/>
    <n v="0"/>
    <n v="1"/>
    <n v="1"/>
    <n v="1"/>
    <n v="1"/>
    <n v="1"/>
    <n v="0"/>
  </r>
  <r>
    <x v="2"/>
    <x v="0"/>
    <n v="0"/>
    <n v="1"/>
    <n v="1"/>
    <n v="1"/>
    <n v="1"/>
    <n v="1"/>
    <n v="0"/>
  </r>
  <r>
    <x v="3"/>
    <x v="0"/>
    <n v="0"/>
    <n v="1"/>
    <n v="1"/>
    <n v="1"/>
    <n v="1"/>
    <n v="1"/>
    <n v="0"/>
  </r>
  <r>
    <x v="4"/>
    <x v="0"/>
    <n v="0"/>
    <n v="1"/>
    <n v="1"/>
    <n v="1"/>
    <n v="1"/>
    <n v="1"/>
    <n v="1"/>
  </r>
  <r>
    <x v="5"/>
    <x v="0"/>
    <n v="0"/>
    <n v="1"/>
    <n v="1"/>
    <n v="1"/>
    <n v="1"/>
    <n v="1"/>
    <n v="1"/>
  </r>
  <r>
    <x v="6"/>
    <x v="0"/>
    <n v="0"/>
    <n v="1"/>
    <n v="1"/>
    <n v="1"/>
    <n v="1"/>
    <n v="1"/>
    <n v="1"/>
  </r>
  <r>
    <x v="7"/>
    <x v="0"/>
    <n v="0"/>
    <n v="1"/>
    <n v="1"/>
    <n v="1"/>
    <n v="1"/>
    <n v="1"/>
    <n v="1"/>
  </r>
  <r>
    <x v="8"/>
    <x v="0"/>
    <n v="0"/>
    <n v="1"/>
    <n v="1"/>
    <n v="1"/>
    <n v="1"/>
    <n v="1"/>
    <n v="1"/>
  </r>
  <r>
    <x v="9"/>
    <x v="0"/>
    <n v="0"/>
    <n v="1"/>
    <n v="1"/>
    <n v="1"/>
    <n v="1"/>
    <n v="1"/>
    <n v="1"/>
  </r>
  <r>
    <x v="10"/>
    <x v="0"/>
    <n v="0"/>
    <n v="1"/>
    <n v="1"/>
    <n v="1"/>
    <n v="1"/>
    <n v="1"/>
    <n v="1"/>
  </r>
  <r>
    <x v="11"/>
    <x v="0"/>
    <n v="0"/>
    <n v="1"/>
    <n v="1"/>
    <n v="1"/>
    <n v="1"/>
    <n v="1"/>
    <n v="1"/>
  </r>
  <r>
    <x v="12"/>
    <x v="0"/>
    <n v="0"/>
    <n v="1"/>
    <n v="1"/>
    <n v="1"/>
    <n v="1"/>
    <n v="1"/>
    <n v="1"/>
  </r>
  <r>
    <x v="13"/>
    <x v="0"/>
    <n v="0"/>
    <n v="1"/>
    <n v="1"/>
    <n v="1"/>
    <n v="1"/>
    <n v="1"/>
    <n v="1"/>
  </r>
  <r>
    <x v="14"/>
    <x v="0"/>
    <n v="0"/>
    <n v="1"/>
    <n v="1"/>
    <n v="1"/>
    <n v="1"/>
    <n v="1"/>
    <n v="1"/>
  </r>
  <r>
    <x v="15"/>
    <x v="0"/>
    <n v="0"/>
    <n v="1"/>
    <n v="1"/>
    <n v="1"/>
    <n v="1"/>
    <n v="1"/>
    <n v="1"/>
  </r>
  <r>
    <x v="16"/>
    <x v="0"/>
    <n v="0"/>
    <n v="1"/>
    <n v="1"/>
    <n v="1"/>
    <n v="1"/>
    <n v="1"/>
    <n v="1"/>
  </r>
  <r>
    <x v="17"/>
    <x v="0"/>
    <n v="0"/>
    <n v="1"/>
    <n v="1"/>
    <n v="1"/>
    <n v="1"/>
    <n v="1"/>
    <n v="1"/>
  </r>
  <r>
    <x v="18"/>
    <x v="0"/>
    <n v="0"/>
    <n v="1"/>
    <n v="1"/>
    <n v="1"/>
    <n v="1"/>
    <n v="1"/>
    <n v="1"/>
  </r>
  <r>
    <x v="19"/>
    <x v="0"/>
    <n v="0"/>
    <n v="1"/>
    <n v="1"/>
    <n v="1"/>
    <n v="1"/>
    <n v="1"/>
    <n v="1"/>
  </r>
  <r>
    <x v="20"/>
    <x v="0"/>
    <n v="0"/>
    <n v="1"/>
    <n v="1"/>
    <n v="1"/>
    <n v="1"/>
    <n v="1"/>
    <n v="1"/>
  </r>
  <r>
    <x v="21"/>
    <x v="0"/>
    <n v="0"/>
    <n v="1"/>
    <n v="1"/>
    <n v="1"/>
    <n v="1"/>
    <n v="1"/>
    <n v="1"/>
  </r>
  <r>
    <x v="22"/>
    <x v="0"/>
    <n v="0"/>
    <n v="1"/>
    <n v="1"/>
    <n v="1"/>
    <n v="1"/>
    <n v="1"/>
    <n v="1"/>
  </r>
  <r>
    <x v="23"/>
    <x v="0"/>
    <n v="0"/>
    <n v="1"/>
    <n v="1"/>
    <n v="1"/>
    <n v="1"/>
    <n v="1"/>
    <n v="1"/>
  </r>
  <r>
    <x v="24"/>
    <x v="0"/>
    <n v="0"/>
    <n v="1"/>
    <n v="1"/>
    <n v="1"/>
    <n v="1"/>
    <n v="1"/>
    <n v="1"/>
  </r>
  <r>
    <x v="25"/>
    <x v="0"/>
    <n v="0"/>
    <n v="1"/>
    <n v="1"/>
    <n v="1"/>
    <n v="1"/>
    <n v="1"/>
    <n v="1"/>
  </r>
  <r>
    <x v="26"/>
    <x v="0"/>
    <n v="0"/>
    <n v="1"/>
    <n v="1"/>
    <n v="1"/>
    <n v="1"/>
    <n v="1"/>
    <n v="1"/>
  </r>
  <r>
    <x v="27"/>
    <x v="0"/>
    <n v="0"/>
    <n v="1"/>
    <n v="1"/>
    <n v="1"/>
    <n v="1"/>
    <n v="1"/>
    <n v="1"/>
  </r>
  <r>
    <x v="28"/>
    <x v="0"/>
    <n v="0"/>
    <n v="1"/>
    <n v="1"/>
    <n v="1"/>
    <n v="1"/>
    <n v="1"/>
    <n v="0"/>
  </r>
  <r>
    <x v="29"/>
    <x v="0"/>
    <n v="0"/>
    <n v="1"/>
    <n v="1"/>
    <n v="1"/>
    <n v="1"/>
    <n v="1"/>
    <n v="0"/>
  </r>
  <r>
    <x v="30"/>
    <x v="0"/>
    <n v="0"/>
    <n v="1"/>
    <n v="1"/>
    <n v="1"/>
    <n v="1"/>
    <n v="1"/>
    <n v="0"/>
  </r>
  <r>
    <x v="31"/>
    <x v="0"/>
    <n v="0"/>
    <n v="1"/>
    <n v="1"/>
    <n v="1"/>
    <n v="1"/>
    <n v="1"/>
    <n v="0"/>
  </r>
</pivotCacheRecords>
</file>

<file path=xl/pivotCache/pivotCacheRecords2.xml><?xml version="1.0" encoding="utf-8"?>
<pivotCacheRecords xmlns="http://schemas.openxmlformats.org/spreadsheetml/2006/main" xmlns:r="http://schemas.openxmlformats.org/officeDocument/2006/relationships" count="32">
  <r>
    <x v="0"/>
    <x v="0"/>
    <n v="0"/>
    <n v="0"/>
    <n v="0"/>
    <n v="0"/>
    <n v="0"/>
    <n v="0"/>
    <n v="0"/>
  </r>
  <r>
    <x v="1"/>
    <x v="0"/>
    <n v="0"/>
    <n v="0"/>
    <n v="0"/>
    <n v="0"/>
    <n v="0"/>
    <n v="0"/>
    <n v="0"/>
  </r>
  <r>
    <x v="2"/>
    <x v="0"/>
    <n v="0"/>
    <n v="0"/>
    <n v="0"/>
    <n v="0"/>
    <n v="0"/>
    <n v="0"/>
    <n v="0"/>
  </r>
  <r>
    <x v="3"/>
    <x v="0"/>
    <n v="0"/>
    <n v="0"/>
    <n v="0"/>
    <n v="0"/>
    <n v="0"/>
    <n v="0"/>
    <n v="0"/>
  </r>
  <r>
    <x v="4"/>
    <x v="0"/>
    <n v="0"/>
    <n v="0"/>
    <n v="0"/>
    <n v="0"/>
    <n v="0"/>
    <n v="0"/>
    <n v="0"/>
  </r>
  <r>
    <x v="5"/>
    <x v="0"/>
    <n v="0"/>
    <n v="0"/>
    <n v="0"/>
    <n v="0"/>
    <n v="0"/>
    <n v="0"/>
    <n v="0"/>
  </r>
  <r>
    <x v="6"/>
    <x v="0"/>
    <n v="0"/>
    <n v="0"/>
    <n v="0"/>
    <n v="0"/>
    <n v="0"/>
    <n v="0"/>
    <n v="0"/>
  </r>
  <r>
    <x v="7"/>
    <x v="0"/>
    <n v="0"/>
    <n v="0"/>
    <n v="0"/>
    <n v="0"/>
    <n v="0"/>
    <n v="0"/>
    <n v="0"/>
  </r>
  <r>
    <x v="8"/>
    <x v="0"/>
    <n v="0"/>
    <n v="0"/>
    <n v="0"/>
    <n v="0"/>
    <n v="0"/>
    <n v="0"/>
    <n v="0"/>
  </r>
  <r>
    <x v="9"/>
    <x v="0"/>
    <n v="0"/>
    <n v="0"/>
    <n v="0"/>
    <n v="0"/>
    <n v="0"/>
    <n v="0"/>
    <n v="0"/>
  </r>
  <r>
    <x v="10"/>
    <x v="0"/>
    <n v="0"/>
    <n v="0"/>
    <n v="0"/>
    <n v="0"/>
    <n v="0"/>
    <n v="0"/>
    <n v="0"/>
  </r>
  <r>
    <x v="11"/>
    <x v="0"/>
    <n v="0"/>
    <n v="0"/>
    <n v="0"/>
    <n v="0"/>
    <n v="0"/>
    <n v="0"/>
    <n v="0"/>
  </r>
  <r>
    <x v="12"/>
    <x v="0"/>
    <n v="0"/>
    <n v="0"/>
    <n v="0"/>
    <n v="0"/>
    <n v="0"/>
    <n v="0"/>
    <n v="0"/>
  </r>
  <r>
    <x v="13"/>
    <x v="0"/>
    <n v="0"/>
    <n v="0"/>
    <n v="0"/>
    <n v="0"/>
    <n v="0"/>
    <n v="0"/>
    <n v="0"/>
  </r>
  <r>
    <x v="14"/>
    <x v="0"/>
    <n v="0"/>
    <n v="0"/>
    <n v="0"/>
    <n v="0"/>
    <n v="0"/>
    <n v="0"/>
    <n v="0"/>
  </r>
  <r>
    <x v="15"/>
    <x v="0"/>
    <n v="0"/>
    <n v="0"/>
    <n v="0"/>
    <n v="0"/>
    <n v="0"/>
    <n v="0"/>
    <n v="0"/>
  </r>
  <r>
    <x v="16"/>
    <x v="0"/>
    <n v="0"/>
    <n v="0"/>
    <n v="0"/>
    <n v="0"/>
    <n v="0"/>
    <n v="0"/>
    <n v="0"/>
  </r>
  <r>
    <x v="17"/>
    <x v="0"/>
    <n v="0"/>
    <n v="0"/>
    <n v="0"/>
    <n v="0"/>
    <n v="0"/>
    <n v="0"/>
    <n v="0"/>
  </r>
  <r>
    <x v="18"/>
    <x v="0"/>
    <n v="0"/>
    <n v="0"/>
    <n v="0"/>
    <n v="0"/>
    <n v="0"/>
    <n v="0"/>
    <n v="0"/>
  </r>
  <r>
    <x v="19"/>
    <x v="0"/>
    <n v="0"/>
    <n v="0"/>
    <n v="0"/>
    <n v="0"/>
    <n v="0"/>
    <n v="0"/>
    <n v="0"/>
  </r>
  <r>
    <x v="20"/>
    <x v="0"/>
    <n v="0"/>
    <n v="0"/>
    <n v="0"/>
    <n v="0"/>
    <n v="0"/>
    <n v="0"/>
    <n v="0"/>
  </r>
  <r>
    <x v="21"/>
    <x v="0"/>
    <n v="0"/>
    <n v="0"/>
    <n v="0"/>
    <n v="0"/>
    <n v="0"/>
    <n v="0"/>
    <n v="0"/>
  </r>
  <r>
    <x v="22"/>
    <x v="0"/>
    <n v="0"/>
    <n v="0"/>
    <n v="0"/>
    <n v="0"/>
    <n v="0"/>
    <n v="0"/>
    <n v="0"/>
  </r>
  <r>
    <x v="23"/>
    <x v="0"/>
    <n v="0"/>
    <n v="0"/>
    <n v="0"/>
    <n v="0"/>
    <n v="0"/>
    <n v="0"/>
    <n v="0"/>
  </r>
  <r>
    <x v="24"/>
    <x v="0"/>
    <n v="0"/>
    <n v="0"/>
    <n v="0"/>
    <n v="0"/>
    <n v="0"/>
    <n v="0"/>
    <n v="0"/>
  </r>
  <r>
    <x v="25"/>
    <x v="0"/>
    <n v="0"/>
    <n v="0"/>
    <n v="0"/>
    <n v="0"/>
    <n v="0"/>
    <n v="0"/>
    <n v="0"/>
  </r>
  <r>
    <x v="26"/>
    <x v="0"/>
    <n v="0"/>
    <n v="0"/>
    <n v="0"/>
    <n v="0"/>
    <n v="0"/>
    <n v="0"/>
    <n v="0"/>
  </r>
  <r>
    <x v="27"/>
    <x v="0"/>
    <n v="0"/>
    <n v="0"/>
    <n v="0"/>
    <n v="0"/>
    <n v="0"/>
    <n v="0"/>
    <n v="0"/>
  </r>
  <r>
    <x v="28"/>
    <x v="0"/>
    <n v="0"/>
    <n v="0"/>
    <n v="0"/>
    <n v="0"/>
    <n v="0"/>
    <n v="0"/>
    <n v="0"/>
  </r>
  <r>
    <x v="29"/>
    <x v="0"/>
    <n v="0"/>
    <n v="0"/>
    <n v="0"/>
    <n v="0"/>
    <n v="0"/>
    <n v="0"/>
    <n v="0"/>
  </r>
  <r>
    <x v="30"/>
    <x v="0"/>
    <n v="0"/>
    <n v="0"/>
    <n v="0"/>
    <n v="0"/>
    <n v="0"/>
    <n v="0"/>
    <n v="0"/>
  </r>
  <r>
    <x v="31"/>
    <x v="0"/>
    <n v="0"/>
    <n v="0"/>
    <n v="0"/>
    <n v="0"/>
    <n v="0"/>
    <n v="0"/>
    <n v="0"/>
  </r>
</pivotCacheRecords>
</file>

<file path=xl/pivotCache/pivotCacheRecords3.xml><?xml version="1.0" encoding="utf-8"?>
<pivotCacheRecords xmlns="http://schemas.openxmlformats.org/spreadsheetml/2006/main" xmlns:r="http://schemas.openxmlformats.org/officeDocument/2006/relationships" count="32">
  <r>
    <d v="1899-12-30T09:00:00"/>
    <x v="0"/>
    <n v="0"/>
    <n v="-1"/>
    <n v="-1"/>
    <n v="-1"/>
    <n v="-1"/>
    <n v="-1"/>
    <n v="0"/>
  </r>
  <r>
    <d v="1899-12-30T09:15:00"/>
    <x v="0"/>
    <n v="0"/>
    <n v="-1"/>
    <n v="-1"/>
    <n v="-1"/>
    <n v="-1"/>
    <n v="-1"/>
    <n v="0"/>
  </r>
  <r>
    <d v="1899-12-30T09:30:00"/>
    <x v="0"/>
    <n v="0"/>
    <n v="-1"/>
    <n v="-1"/>
    <n v="-1"/>
    <n v="-1"/>
    <n v="-1"/>
    <n v="0"/>
  </r>
  <r>
    <d v="1899-12-30T09:45:00"/>
    <x v="0"/>
    <n v="0"/>
    <n v="-1"/>
    <n v="-1"/>
    <n v="-1"/>
    <n v="-1"/>
    <n v="-1"/>
    <n v="0"/>
  </r>
  <r>
    <d v="1899-12-30T10:00:00"/>
    <x v="0"/>
    <n v="0"/>
    <n v="-1"/>
    <n v="-1"/>
    <n v="-1"/>
    <n v="-1"/>
    <n v="-1"/>
    <n v="-1"/>
  </r>
  <r>
    <d v="1899-12-30T10:15:00"/>
    <x v="0"/>
    <n v="0"/>
    <n v="-1"/>
    <n v="-1"/>
    <n v="-1"/>
    <n v="-1"/>
    <n v="-1"/>
    <n v="-1"/>
  </r>
  <r>
    <d v="1899-12-30T10:30:00"/>
    <x v="0"/>
    <n v="0"/>
    <n v="-1"/>
    <n v="-1"/>
    <n v="-1"/>
    <n v="-1"/>
    <n v="-1"/>
    <n v="-1"/>
  </r>
  <r>
    <d v="1899-12-30T10:45:00"/>
    <x v="0"/>
    <n v="0"/>
    <n v="-1"/>
    <n v="-1"/>
    <n v="-1"/>
    <n v="-1"/>
    <n v="-1"/>
    <n v="-1"/>
  </r>
  <r>
    <d v="1899-12-30T11:00:00"/>
    <x v="0"/>
    <n v="0"/>
    <n v="-1"/>
    <n v="-1"/>
    <n v="-1"/>
    <n v="-1"/>
    <n v="-1"/>
    <n v="-1"/>
  </r>
  <r>
    <d v="1899-12-30T11:15:00"/>
    <x v="0"/>
    <n v="0"/>
    <n v="-1"/>
    <n v="-1"/>
    <n v="-1"/>
    <n v="-1"/>
    <n v="-1"/>
    <n v="-1"/>
  </r>
  <r>
    <d v="1899-12-30T11:30:00"/>
    <x v="0"/>
    <n v="0"/>
    <n v="-1"/>
    <n v="-1"/>
    <n v="-1"/>
    <n v="-1"/>
    <n v="-1"/>
    <n v="-1"/>
  </r>
  <r>
    <d v="1899-12-30T11:45:00"/>
    <x v="0"/>
    <n v="0"/>
    <n v="-1"/>
    <n v="-1"/>
    <n v="-1"/>
    <n v="-1"/>
    <n v="-1"/>
    <n v="-1"/>
  </r>
  <r>
    <d v="1899-12-30T12:00:00"/>
    <x v="0"/>
    <n v="0"/>
    <n v="-1"/>
    <n v="-1"/>
    <n v="-1"/>
    <n v="-1"/>
    <n v="-1"/>
    <n v="-1"/>
  </r>
  <r>
    <d v="1899-12-30T12:15:00"/>
    <x v="0"/>
    <n v="0"/>
    <n v="-1"/>
    <n v="-1"/>
    <n v="-1"/>
    <n v="-1"/>
    <n v="-1"/>
    <n v="-1"/>
  </r>
  <r>
    <d v="1899-12-30T12:30:00"/>
    <x v="0"/>
    <n v="0"/>
    <n v="-1"/>
    <n v="-1"/>
    <n v="-1"/>
    <n v="-1"/>
    <n v="-1"/>
    <n v="-1"/>
  </r>
  <r>
    <d v="1899-12-30T12:45:00"/>
    <x v="0"/>
    <n v="0"/>
    <n v="-1"/>
    <n v="-1"/>
    <n v="-1"/>
    <n v="-1"/>
    <n v="-1"/>
    <n v="-1"/>
  </r>
  <r>
    <d v="1899-12-30T13:00:00"/>
    <x v="0"/>
    <n v="0"/>
    <n v="-1"/>
    <n v="-1"/>
    <n v="-1"/>
    <n v="-1"/>
    <n v="-1"/>
    <n v="-1"/>
  </r>
  <r>
    <d v="1899-12-30T13:15:00"/>
    <x v="0"/>
    <n v="0"/>
    <n v="-1"/>
    <n v="-1"/>
    <n v="-1"/>
    <n v="-1"/>
    <n v="-1"/>
    <n v="-1"/>
  </r>
  <r>
    <d v="1899-12-30T13:30:00"/>
    <x v="0"/>
    <n v="0"/>
    <n v="-1"/>
    <n v="-1"/>
    <n v="-1"/>
    <n v="-1"/>
    <n v="-1"/>
    <n v="-1"/>
  </r>
  <r>
    <d v="1899-12-30T13:45:00"/>
    <x v="0"/>
    <n v="0"/>
    <n v="-1"/>
    <n v="-1"/>
    <n v="-1"/>
    <n v="-1"/>
    <n v="-1"/>
    <n v="-1"/>
  </r>
  <r>
    <d v="1899-12-30T14:00:00"/>
    <x v="0"/>
    <n v="0"/>
    <n v="-1"/>
    <n v="-1"/>
    <n v="-1"/>
    <n v="-1"/>
    <n v="-1"/>
    <n v="-1"/>
  </r>
  <r>
    <d v="1899-12-30T14:15:00"/>
    <x v="0"/>
    <n v="0"/>
    <n v="-1"/>
    <n v="-1"/>
    <n v="-1"/>
    <n v="-1"/>
    <n v="-1"/>
    <n v="-1"/>
  </r>
  <r>
    <d v="1899-12-30T14:30:00"/>
    <x v="0"/>
    <n v="0"/>
    <n v="-1"/>
    <n v="-1"/>
    <n v="-1"/>
    <n v="-1"/>
    <n v="-1"/>
    <n v="-1"/>
  </r>
  <r>
    <d v="1899-12-30T14:45:00"/>
    <x v="0"/>
    <n v="0"/>
    <n v="-1"/>
    <n v="-1"/>
    <n v="-1"/>
    <n v="-1"/>
    <n v="-1"/>
    <n v="-1"/>
  </r>
  <r>
    <d v="1899-12-30T15:00:00"/>
    <x v="0"/>
    <n v="0"/>
    <n v="-1"/>
    <n v="-1"/>
    <n v="-1"/>
    <n v="-1"/>
    <n v="-1"/>
    <n v="-1"/>
  </r>
  <r>
    <d v="1899-12-30T15:15:00"/>
    <x v="0"/>
    <n v="0"/>
    <n v="-1"/>
    <n v="-1"/>
    <n v="-1"/>
    <n v="-1"/>
    <n v="-1"/>
    <n v="-1"/>
  </r>
  <r>
    <d v="1899-12-30T15:30:00"/>
    <x v="0"/>
    <n v="0"/>
    <n v="-1"/>
    <n v="-1"/>
    <n v="-1"/>
    <n v="-1"/>
    <n v="-1"/>
    <n v="-1"/>
  </r>
  <r>
    <d v="1899-12-30T15:45:00"/>
    <x v="0"/>
    <n v="0"/>
    <n v="-1"/>
    <n v="-1"/>
    <n v="-1"/>
    <n v="-1"/>
    <n v="-1"/>
    <n v="-1"/>
  </r>
  <r>
    <d v="1899-12-30T16:00:00"/>
    <x v="0"/>
    <n v="0"/>
    <n v="-1"/>
    <n v="-1"/>
    <n v="-1"/>
    <n v="-1"/>
    <n v="-1"/>
    <n v="0"/>
  </r>
  <r>
    <d v="1899-12-30T16:15:00"/>
    <x v="0"/>
    <n v="0"/>
    <n v="-1"/>
    <n v="-1"/>
    <n v="-1"/>
    <n v="-1"/>
    <n v="-1"/>
    <n v="0"/>
  </r>
  <r>
    <d v="1899-12-30T16:30:00"/>
    <x v="0"/>
    <n v="0"/>
    <n v="-1"/>
    <n v="-1"/>
    <n v="-1"/>
    <n v="-1"/>
    <n v="-1"/>
    <n v="0"/>
  </r>
  <r>
    <d v="1899-12-30T16:45:00"/>
    <x v="0"/>
    <n v="0"/>
    <n v="-1"/>
    <n v="-1"/>
    <n v="-1"/>
    <n v="-1"/>
    <n v="-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7" applyNumberFormats="0" applyBorderFormats="0" applyFontFormats="0" applyPatternFormats="0" applyAlignmentFormats="0" applyWidthHeightFormats="1" dataCaption="Values" updatedVersion="4" minRefreshableVersion="3" useAutoFormatting="1" createdVersion="3" indent="0" outline="1" outlineData="1" multipleFieldFilters="0">
  <location ref="J1:Q4" firstHeaderRow="1" firstDataRow="2" firstDataCol="1"/>
  <pivotFields count="9">
    <pivotField numFmtId="18" showAll="0"/>
    <pivotField axis="axisRow" showAll="0" defaultSubtotal="0">
      <items count="2">
        <item m="1" x="1"/>
        <item x="0"/>
      </items>
    </pivotField>
    <pivotField dataField="1" showAll="0"/>
    <pivotField dataField="1" numFmtId="1" showAll="0" defaultSubtotal="0"/>
    <pivotField dataField="1" numFmtId="1" showAll="0" defaultSubtotal="0"/>
    <pivotField dataField="1" numFmtId="1" showAll="0" defaultSubtotal="0"/>
    <pivotField dataField="1" numFmtId="1" showAll="0" defaultSubtotal="0"/>
    <pivotField dataField="1" numFmtId="1" showAll="0" defaultSubtotal="0"/>
    <pivotField dataField="1" numFmtId="1" showAll="0" defaultSubtotal="0"/>
  </pivotFields>
  <rowFields count="1">
    <field x="1"/>
  </rowFields>
  <rowItems count="2">
    <i>
      <x v="1"/>
    </i>
    <i t="grand">
      <x/>
    </i>
  </rowItems>
  <colFields count="1">
    <field x="-2"/>
  </colFields>
  <colItems count="7">
    <i>
      <x/>
    </i>
    <i i="1">
      <x v="1"/>
    </i>
    <i i="2">
      <x v="2"/>
    </i>
    <i i="3">
      <x v="3"/>
    </i>
    <i i="4">
      <x v="4"/>
    </i>
    <i i="5">
      <x v="5"/>
    </i>
    <i i="6">
      <x v="6"/>
    </i>
  </colItems>
  <dataFields count="7">
    <dataField name="Max of Sunday" fld="2" subtotal="max" baseField="0" baseItem="0"/>
    <dataField name="Max of Monday" fld="3" subtotal="max" baseField="0" baseItem="0"/>
    <dataField name="Max of Tuesday" fld="4" subtotal="max" baseField="0" baseItem="0"/>
    <dataField name="Max of Wednesday" fld="5" subtotal="max" baseField="0" baseItem="0"/>
    <dataField name="Max of Thursday" fld="6" subtotal="max" baseField="0" baseItem="0"/>
    <dataField name="Max of Friday" fld="7" subtotal="max" baseField="0" baseItem="0"/>
    <dataField name="Max of Saturday" fld="8" subtotal="max" baseField="0" baseItem="0"/>
  </dataField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PivotTable1" cacheId="17" applyNumberFormats="0" applyBorderFormats="0" applyFontFormats="0" applyPatternFormats="0" applyAlignmentFormats="0" applyWidthHeightFormats="1" dataCaption="Values" updatedVersion="4" minRefreshableVersion="3" useAutoFormatting="1" createdVersion="3" indent="0" outline="1" outlineData="1" multipleFieldFilters="0">
  <location ref="A1:H4" firstHeaderRow="1" firstDataRow="2" firstDataCol="1"/>
  <pivotFields count="9">
    <pivotField numFmtId="18" showAll="0"/>
    <pivotField axis="axisRow" showAll="0" defaultSubtotal="0">
      <items count="2">
        <item m="1" x="1"/>
        <item x="0"/>
      </items>
    </pivotField>
    <pivotField dataField="1" showAll="0"/>
    <pivotField dataField="1" numFmtId="1" showAll="0" defaultSubtotal="0"/>
    <pivotField dataField="1" numFmtId="1" showAll="0" defaultSubtotal="0"/>
    <pivotField dataField="1" numFmtId="1" showAll="0" defaultSubtotal="0"/>
    <pivotField dataField="1" numFmtId="1" showAll="0" defaultSubtotal="0"/>
    <pivotField dataField="1" numFmtId="1" showAll="0" defaultSubtotal="0"/>
    <pivotField dataField="1" numFmtId="1" showAll="0" defaultSubtotal="0"/>
  </pivotFields>
  <rowFields count="1">
    <field x="1"/>
  </rowFields>
  <rowItems count="2">
    <i>
      <x v="1"/>
    </i>
    <i t="grand">
      <x/>
    </i>
  </rowItems>
  <colFields count="1">
    <field x="-2"/>
  </colFields>
  <colItems count="7">
    <i>
      <x/>
    </i>
    <i i="1">
      <x v="1"/>
    </i>
    <i i="2">
      <x v="2"/>
    </i>
    <i i="3">
      <x v="3"/>
    </i>
    <i i="4">
      <x v="4"/>
    </i>
    <i i="5">
      <x v="5"/>
    </i>
    <i i="6">
      <x v="6"/>
    </i>
  </colItems>
  <dataFields count="7">
    <dataField name="Sum of Sunday" fld="2" baseField="0" baseItem="0"/>
    <dataField name="Sum of Monday" fld="3" baseField="0" baseItem="0"/>
    <dataField name="Sum of Tuesday" fld="4" baseField="0" baseItem="0"/>
    <dataField name="Sum of Wednesday" fld="5" baseField="0" baseItem="0"/>
    <dataField name="Sum of Thursday" fld="6" baseField="0" baseItem="0"/>
    <dataField name="Sum of Friday" fld="7" baseField="0" baseItem="0"/>
    <dataField name="Sum of Saturday" fld="8" baseField="0" baseItem="0"/>
  </dataFields>
  <formats count="1">
    <format dxfId="47">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pivotTableDefinition>
</file>

<file path=xl/pivotTables/pivotTable3.xml><?xml version="1.0" encoding="utf-8"?>
<pivotTableDefinition xmlns="http://schemas.openxmlformats.org/spreadsheetml/2006/main" name="PivotTable1" cacheId="16" applyNumberFormats="0" applyBorderFormats="0" applyFontFormats="0" applyPatternFormats="0" applyAlignmentFormats="0" applyWidthHeightFormats="1" dataCaption="Staffing Level" updatedVersion="4" minRefreshableVersion="3" useAutoFormatting="1" rowGrandTotals="0" colGrandTotals="0" createdVersion="3" indent="0" showHeaders="0" outline="1" outlineData="1" multipleFieldFilters="0" rowHeaderCaption="Time Period" customListSort="0">
  <location ref="E8:L40" firstHeaderRow="0" firstDataRow="1" firstDataCol="1" rowPageCount="1" colPageCount="1"/>
  <pivotFields count="9">
    <pivotField axis="axisRow" showAll="0" includeNewItemsInFilter="1" sortType="ascending" defaultSubtotal="0">
      <items count="82">
        <item m="1" x="42"/>
        <item m="1" x="48"/>
        <item m="1" x="57"/>
        <item m="1" x="67"/>
        <item m="1" x="43"/>
        <item m="1" x="50"/>
        <item m="1" x="59"/>
        <item m="1" x="70"/>
        <item m="1" x="44"/>
        <item m="1" x="52"/>
        <item m="1" x="61"/>
        <item m="1" x="73"/>
        <item m="1" x="45"/>
        <item m="1" x="54"/>
        <item m="1" x="63"/>
        <item m="1" x="76"/>
        <item m="1" x="46"/>
        <item m="1" x="55"/>
        <item m="1" x="64"/>
        <item m="1" x="78"/>
        <item m="1" x="47"/>
        <item m="1" x="56"/>
        <item m="1" x="65"/>
        <item m="1" x="80"/>
        <item m="1" x="49"/>
        <item m="1" x="58"/>
        <item m="1" x="68"/>
        <item m="1" x="32"/>
        <item m="1" x="51"/>
        <item m="1" x="60"/>
        <item m="1" x="71"/>
        <item m="1" x="33"/>
        <item m="1" x="53"/>
        <item m="1" x="62"/>
        <item m="1" x="74"/>
        <item m="1" x="3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m="1" x="66"/>
        <item m="1" x="35"/>
        <item m="1" x="69"/>
        <item m="1" x="36"/>
        <item m="1" x="72"/>
        <item m="1" x="37"/>
        <item m="1" x="75"/>
        <item m="1" x="38"/>
        <item m="1" x="77"/>
        <item m="1" x="39"/>
        <item m="1" x="79"/>
        <item m="1" x="40"/>
        <item m="1" x="81"/>
        <item m="1" x="41"/>
      </items>
    </pivotField>
    <pivotField axis="axisPage" showAll="0" defaultSubtotal="0">
      <items count="44">
        <item m="1" x="16"/>
        <item m="1" x="37"/>
        <item m="1" x="18"/>
        <item m="1" x="25"/>
        <item m="1" x="40"/>
        <item m="1" x="3"/>
        <item m="1" x="29"/>
        <item m="1" x="33"/>
        <item m="1" x="35"/>
        <item m="1" x="42"/>
        <item m="1" x="2"/>
        <item m="1" x="12"/>
        <item m="1" x="6"/>
        <item m="1" x="39"/>
        <item m="1" x="10"/>
        <item m="1" x="13"/>
        <item m="1" x="21"/>
        <item m="1" x="7"/>
        <item m="1" x="31"/>
        <item m="1" x="27"/>
        <item m="1" x="9"/>
        <item m="1" x="8"/>
        <item m="1" x="19"/>
        <item m="1" x="43"/>
        <item m="1" x="38"/>
        <item m="1" x="23"/>
        <item m="1" x="4"/>
        <item m="1" x="14"/>
        <item m="1" x="30"/>
        <item m="1" x="34"/>
        <item m="1" x="1"/>
        <item m="1" x="5"/>
        <item m="1" x="20"/>
        <item m="1" x="41"/>
        <item m="1" x="15"/>
        <item x="0"/>
        <item m="1" x="28"/>
        <item m="1" x="32"/>
        <item m="1" x="26"/>
        <item m="1" x="24"/>
        <item m="1" x="17"/>
        <item m="1" x="22"/>
        <item m="1" x="36"/>
        <item m="1" x="11"/>
      </items>
    </pivotField>
    <pivotField dataField="1" showAl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s>
  <rowFields count="1">
    <field x="0"/>
  </rowFields>
  <rowItems count="32">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rowItems>
  <colFields count="1">
    <field x="-2"/>
  </colFields>
  <colItems count="7">
    <i>
      <x/>
    </i>
    <i i="1">
      <x v="1"/>
    </i>
    <i i="2">
      <x v="2"/>
    </i>
    <i i="3">
      <x v="3"/>
    </i>
    <i i="4">
      <x v="4"/>
    </i>
    <i i="5">
      <x v="5"/>
    </i>
    <i i="6">
      <x v="6"/>
    </i>
  </colItems>
  <pageFields count="1">
    <pageField fld="1" hier="0"/>
  </pageFields>
  <dataFields count="7">
    <dataField name="Sunday " fld="2" baseField="0" baseItem="0"/>
    <dataField name="Monday " fld="3" baseField="0" baseItem="0"/>
    <dataField name="Tuesday " fld="4" baseField="0" baseItem="0"/>
    <dataField name="Wednesday " fld="5" baseField="0" baseItem="0"/>
    <dataField name="Thursday " fld="6" baseField="0" baseItem="0"/>
    <dataField name="Friday " fld="7" baseField="0" baseItem="0"/>
    <dataField name="Saturday " fld="8" baseField="0" baseItem="0"/>
  </dataFields>
  <formats count="15">
    <format dxfId="43">
      <pivotArea field="-2" type="button" dataOnly="0" labelOnly="1" outline="0" fieldPosition="0"/>
    </format>
    <format dxfId="42">
      <pivotArea collapsedLevelsAreSubtotals="1" fieldPosition="0">
        <references count="1">
          <reference field="0" count="16">
            <x v="20"/>
            <x v="24"/>
            <x v="28"/>
            <x v="32"/>
            <x v="36"/>
            <x v="40"/>
            <x v="44"/>
            <x v="48"/>
            <x v="52"/>
            <x v="56"/>
            <x v="60"/>
            <x v="64"/>
            <x v="68"/>
            <x v="70"/>
            <x v="72"/>
            <x v="74"/>
          </reference>
        </references>
      </pivotArea>
    </format>
    <format dxfId="41">
      <pivotArea type="all" dataOnly="0" outline="0" fieldPosition="0"/>
    </format>
    <format dxfId="40">
      <pivotArea type="all" dataOnly="0" outline="0" fieldPosition="0"/>
    </format>
    <format dxfId="39">
      <pivotArea type="all" dataOnly="0" outline="0" fieldPosition="0"/>
    </format>
    <format dxfId="38">
      <pivotArea type="all" dataOnly="0" outline="0" fieldPosition="0"/>
    </format>
    <format dxfId="37">
      <pivotArea type="all" dataOnly="0" outline="0" fieldPosition="0"/>
    </format>
    <format dxfId="36">
      <pivotArea collapsedLevelsAreSubtotals="1" fieldPosition="0">
        <references count="1">
          <reference field="0" count="2">
            <x v="76"/>
            <x v="78"/>
          </reference>
        </references>
      </pivotArea>
    </format>
    <format dxfId="35">
      <pivotArea type="all" dataOnly="0" outline="0" fieldPosition="0"/>
    </format>
    <format dxfId="34">
      <pivotArea type="all" dataOnly="0" outline="0" fieldPosition="0"/>
    </format>
    <format dxfId="33">
      <pivotArea type="all" dataOnly="0" outline="0" fieldPosition="0"/>
    </format>
    <format dxfId="32">
      <pivotArea outline="0" collapsedLevelsAreSubtotals="1" fieldPosition="0"/>
    </format>
    <format dxfId="31">
      <pivotArea collapsedLevelsAreSubtotals="1" fieldPosition="0">
        <references count="1">
          <reference field="0" count="1">
            <x v="80"/>
          </reference>
        </references>
      </pivotArea>
    </format>
    <format dxfId="30">
      <pivotArea outline="0" collapsedLevelsAreSubtotals="1" fieldPosition="0"/>
    </format>
    <format dxfId="29">
      <pivotArea dataOnly="0" labelOnly="1" outline="0" fieldPosition="0">
        <references count="1">
          <reference field="1" count="0"/>
        </references>
      </pivotArea>
    </format>
  </formats>
  <pivotTableStyleInfo name="PivotStyleLight16" showRowHeaders="1" showColHeaders="1" showRowStripes="0" showColStripes="0" showLastColumn="1"/>
</pivotTableDefinition>
</file>

<file path=xl/pivotTables/pivotTable4.xml><?xml version="1.0" encoding="utf-8"?>
<pivotTableDefinition xmlns="http://schemas.openxmlformats.org/spreadsheetml/2006/main" name="PivotTable1" cacheId="15" applyNumberFormats="0" applyBorderFormats="0" applyFontFormats="0" applyPatternFormats="0" applyAlignmentFormats="0" applyWidthHeightFormats="1" dataCaption="Staffing Level" updatedVersion="4" minRefreshableVersion="3" useAutoFormatting="1" rowGrandTotals="0" colGrandTotals="0" createdVersion="3" indent="0" showHeaders="0" outline="1" outlineData="1" multipleFieldFilters="0" rowHeaderCaption="Time Period" customListSort="0">
  <location ref="E8:L40" firstHeaderRow="0" firstDataRow="1" firstDataCol="1" rowPageCount="1" colPageCount="1"/>
  <pivotFields count="9">
    <pivotField axis="axisRow" showAll="0" includeNewItemsInFilter="1" sortType="ascending" defaultSubtotal="0">
      <items count="82">
        <item m="1" x="42"/>
        <item m="1" x="48"/>
        <item m="1" x="57"/>
        <item m="1" x="67"/>
        <item m="1" x="43"/>
        <item m="1" x="50"/>
        <item m="1" x="59"/>
        <item m="1" x="70"/>
        <item m="1" x="44"/>
        <item m="1" x="52"/>
        <item m="1" x="61"/>
        <item m="1" x="73"/>
        <item m="1" x="45"/>
        <item m="1" x="54"/>
        <item m="1" x="63"/>
        <item m="1" x="76"/>
        <item m="1" x="46"/>
        <item m="1" x="55"/>
        <item m="1" x="64"/>
        <item m="1" x="78"/>
        <item m="1" x="47"/>
        <item m="1" x="56"/>
        <item m="1" x="65"/>
        <item m="1" x="80"/>
        <item m="1" x="49"/>
        <item m="1" x="58"/>
        <item m="1" x="68"/>
        <item m="1" x="32"/>
        <item m="1" x="51"/>
        <item m="1" x="60"/>
        <item m="1" x="71"/>
        <item m="1" x="33"/>
        <item m="1" x="53"/>
        <item m="1" x="62"/>
        <item m="1" x="74"/>
        <item m="1" x="3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m="1" x="66"/>
        <item m="1" x="35"/>
        <item m="1" x="69"/>
        <item m="1" x="36"/>
        <item m="1" x="72"/>
        <item m="1" x="37"/>
        <item m="1" x="75"/>
        <item m="1" x="38"/>
        <item m="1" x="77"/>
        <item m="1" x="39"/>
        <item m="1" x="79"/>
        <item m="1" x="40"/>
        <item m="1" x="81"/>
        <item m="1" x="41"/>
      </items>
    </pivotField>
    <pivotField axis="axisPage" showAll="0" defaultSubtotal="0">
      <items count="44">
        <item m="1" x="16"/>
        <item m="1" x="37"/>
        <item m="1" x="18"/>
        <item m="1" x="25"/>
        <item m="1" x="40"/>
        <item m="1" x="3"/>
        <item m="1" x="29"/>
        <item m="1" x="33"/>
        <item m="1" x="35"/>
        <item m="1" x="42"/>
        <item m="1" x="2"/>
        <item m="1" x="12"/>
        <item m="1" x="6"/>
        <item m="1" x="39"/>
        <item m="1" x="10"/>
        <item m="1" x="13"/>
        <item m="1" x="21"/>
        <item m="1" x="7"/>
        <item m="1" x="31"/>
        <item m="1" x="27"/>
        <item m="1" x="9"/>
        <item m="1" x="8"/>
        <item m="1" x="19"/>
        <item m="1" x="43"/>
        <item m="1" x="38"/>
        <item m="1" x="23"/>
        <item m="1" x="4"/>
        <item m="1" x="14"/>
        <item m="1" x="30"/>
        <item m="1" x="34"/>
        <item m="1" x="1"/>
        <item m="1" x="5"/>
        <item m="1" x="20"/>
        <item m="1" x="41"/>
        <item m="1" x="15"/>
        <item x="0"/>
        <item m="1" x="28"/>
        <item m="1" x="32"/>
        <item m="1" x="26"/>
        <item m="1" x="24"/>
        <item m="1" x="17"/>
        <item m="1" x="22"/>
        <item m="1" x="36"/>
        <item m="1" x="11"/>
      </items>
    </pivotField>
    <pivotField dataField="1" showAll="0"/>
    <pivotField dataField="1" numFmtId="1" showAll="0" defaultSubtotal="0"/>
    <pivotField dataField="1" numFmtId="1" showAll="0" defaultSubtotal="0"/>
    <pivotField dataField="1" numFmtId="1" showAll="0" defaultSubtotal="0"/>
    <pivotField dataField="1" numFmtId="1" showAll="0" defaultSubtotal="0"/>
    <pivotField dataField="1" numFmtId="1" showAll="0" defaultSubtotal="0"/>
    <pivotField dataField="1" numFmtId="1" showAll="0" defaultSubtotal="0"/>
  </pivotFields>
  <rowFields count="1">
    <field x="0"/>
  </rowFields>
  <rowItems count="32">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rowItems>
  <colFields count="1">
    <field x="-2"/>
  </colFields>
  <colItems count="7">
    <i>
      <x/>
    </i>
    <i i="1">
      <x v="1"/>
    </i>
    <i i="2">
      <x v="2"/>
    </i>
    <i i="3">
      <x v="3"/>
    </i>
    <i i="4">
      <x v="4"/>
    </i>
    <i i="5">
      <x v="5"/>
    </i>
    <i i="6">
      <x v="6"/>
    </i>
  </colItems>
  <pageFields count="1">
    <pageField fld="1" hier="0"/>
  </pageFields>
  <dataFields count="7">
    <dataField name="Sunday " fld="2" baseField="0" baseItem="0"/>
    <dataField name="Monday " fld="3" baseField="0" baseItem="0"/>
    <dataField name="Tuesday " fld="4" baseField="0" baseItem="0"/>
    <dataField name="Wednesday " fld="5" baseField="0" baseItem="0"/>
    <dataField name="Thursday " fld="6" baseField="0" baseItem="0"/>
    <dataField name="Friday " fld="7" baseField="0" baseItem="0"/>
    <dataField name="Saturday " fld="8" baseField="0" baseItem="0"/>
  </dataFields>
  <formats count="14">
    <format dxfId="28">
      <pivotArea field="-2" type="button" dataOnly="0" labelOnly="1" outline="0" fieldPosition="0"/>
    </format>
    <format dxfId="27">
      <pivotArea collapsedLevelsAreSubtotals="1" fieldPosition="0">
        <references count="1">
          <reference field="0" count="16">
            <x v="20"/>
            <x v="24"/>
            <x v="28"/>
            <x v="32"/>
            <x v="36"/>
            <x v="40"/>
            <x v="44"/>
            <x v="48"/>
            <x v="52"/>
            <x v="56"/>
            <x v="60"/>
            <x v="64"/>
            <x v="68"/>
            <x v="70"/>
            <x v="72"/>
            <x v="74"/>
          </reference>
        </references>
      </pivotArea>
    </format>
    <format dxfId="26">
      <pivotArea type="all" dataOnly="0" outline="0" fieldPosition="0"/>
    </format>
    <format dxfId="25">
      <pivotArea type="all" dataOnly="0" outline="0" fieldPosition="0"/>
    </format>
    <format dxfId="24">
      <pivotArea type="all" dataOnly="0" outline="0" fieldPosition="0"/>
    </format>
    <format dxfId="23">
      <pivotArea type="all" dataOnly="0" outline="0" fieldPosition="0"/>
    </format>
    <format dxfId="22">
      <pivotArea type="all" dataOnly="0" outline="0" fieldPosition="0"/>
    </format>
    <format dxfId="21">
      <pivotArea collapsedLevelsAreSubtotals="1" fieldPosition="0">
        <references count="1">
          <reference field="0" count="2">
            <x v="76"/>
            <x v="78"/>
          </reference>
        </references>
      </pivotArea>
    </format>
    <format dxfId="20">
      <pivotArea type="all" dataOnly="0" outline="0" fieldPosition="0"/>
    </format>
    <format dxfId="19">
      <pivotArea type="all" dataOnly="0" outline="0" fieldPosition="0"/>
    </format>
    <format dxfId="18">
      <pivotArea type="all" dataOnly="0" outline="0" fieldPosition="0"/>
    </format>
    <format dxfId="17">
      <pivotArea collapsedLevelsAreSubtotals="1" fieldPosition="0">
        <references count="1">
          <reference field="0" count="1">
            <x v="80"/>
          </reference>
        </references>
      </pivotArea>
    </format>
    <format dxfId="16">
      <pivotArea collapsedLevelsAreSubtotals="1" fieldPosition="0">
        <references count="1">
          <reference field="0" count="4">
            <x v="4"/>
            <x v="8"/>
            <x v="12"/>
            <x v="16"/>
          </reference>
        </references>
      </pivotArea>
    </format>
    <format dxfId="15">
      <pivotArea outline="0" collapsedLevelsAreSubtotals="1" fieldPosition="0"/>
    </format>
  </formats>
  <pivotTableStyleInfo name="PivotStyleLight16" showRowHeaders="1" showColHeaders="1" showRowStripes="0" showColStripes="0" showLastColumn="1"/>
</pivotTableDefinition>
</file>

<file path=xl/tables/table1.xml><?xml version="1.0" encoding="utf-8"?>
<table xmlns="http://schemas.openxmlformats.org/spreadsheetml/2006/main" id="2" name="Skills_Table" displayName="Skills_Table" ref="A1:E2" totalsRowShown="0">
  <autoFilter ref="A1:E2"/>
  <tableColumns count="5">
    <tableColumn id="1" name="Role" dataDxfId="11"/>
    <tableColumn id="2" name="Overtime Rate Multiplier" dataDxfId="10"/>
    <tableColumn id="3" name="Standard Shift Length" dataDxfId="9"/>
    <tableColumn id="4" name="Minimum Shift Length" dataDxfId="8"/>
    <tableColumn id="5" name="Maximum Shift Length" dataDxfId="7"/>
  </tableColumns>
  <tableStyleInfo name="TableStyleMedium9" showFirstColumn="0" showLastColumn="0" showRowStripes="1" showColumnStripes="0"/>
</table>
</file>

<file path=xl/tables/table2.xml><?xml version="1.0" encoding="utf-8"?>
<table xmlns="http://schemas.openxmlformats.org/spreadsheetml/2006/main" id="1" name="Employees_Table" displayName="Employees_Table" ref="A1:G2" totalsRowShown="0">
  <tableColumns count="7">
    <tableColumn id="1" name="ID" dataDxfId="6"/>
    <tableColumn id="2" name="Name" dataDxfId="5"/>
    <tableColumn id="3" name="Role" dataDxfId="4"/>
    <tableColumn id="4" name="Hourly Rate" dataDxfId="3"/>
    <tableColumn id="5" name="Minimum Weekly Hours" dataDxfId="2"/>
    <tableColumn id="6" name="Maximum Weekly Hours" dataDxfId="1"/>
    <tableColumn id="7" name="Maximum Days Per Week"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15.xml.rels><?xml version="1.0" encoding="UTF-8" standalone="yes"?>
<Relationships xmlns="http://schemas.openxmlformats.org/package/2006/relationships"><Relationship Id="rId2" Type="http://schemas.openxmlformats.org/officeDocument/2006/relationships/control" Target="../activeX/activeX1.xml"/><Relationship Id="rId1" Type="http://schemas.openxmlformats.org/officeDocument/2006/relationships/vmlDrawing" Target="../drawings/vmlDrawing1.vml"/></Relationships>
</file>

<file path=xl/worksheets/_rels/sheet1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drawing" Target="../drawings/drawing1.xml"/><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1.bin"/><Relationship Id="rId6" Type="http://schemas.openxmlformats.org/officeDocument/2006/relationships/ctrlProp" Target="../ctrlProps/ctrlProp10.xml"/><Relationship Id="rId5" Type="http://schemas.openxmlformats.org/officeDocument/2006/relationships/comments" Target="../comments2.xml"/><Relationship Id="rId4" Type="http://schemas.openxmlformats.org/officeDocument/2006/relationships/table" Target="../tables/table2.xml"/></Relationships>
</file>

<file path=xl/worksheets/_rels/sheet22.xml.rels><?xml version="1.0" encoding="UTF-8" standalone="yes"?>
<Relationships xmlns="http://schemas.openxmlformats.org/package/2006/relationships"><Relationship Id="rId3" Type="http://schemas.openxmlformats.org/officeDocument/2006/relationships/ctrlProp" Target="../ctrlProps/ctrlProp11.xml"/><Relationship Id="rId1" Type="http://schemas.openxmlformats.org/officeDocument/2006/relationships/vmlDrawing" Target="../drawings/vmlDrawing4.vml"/></Relationships>
</file>

<file path=xl/worksheets/_rels/sheet2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5.v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6.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sheetPr codeName="Sheet2"/>
  <dimension ref="B6:I14"/>
  <sheetViews>
    <sheetView workbookViewId="0">
      <selection activeCell="C14" sqref="C14"/>
    </sheetView>
  </sheetViews>
  <sheetFormatPr defaultColWidth="9.140625" defaultRowHeight="15"/>
  <cols>
    <col min="1" max="1" width="18.42578125" style="139" customWidth="1"/>
    <col min="2" max="2" width="26.28515625" style="139" customWidth="1"/>
    <col min="3" max="9" width="15.7109375" style="139" customWidth="1"/>
    <col min="10" max="16384" width="9.140625" style="139"/>
  </cols>
  <sheetData>
    <row r="6" spans="2:9" ht="21">
      <c r="D6" s="147" t="s">
        <v>0</v>
      </c>
      <c r="E6" s="148"/>
      <c r="F6" s="148"/>
      <c r="G6" s="149"/>
    </row>
    <row r="10" spans="2:9">
      <c r="B10" s="140" t="s">
        <v>1</v>
      </c>
      <c r="C10" s="140" t="s">
        <v>2</v>
      </c>
    </row>
    <row r="11" spans="2:9">
      <c r="B11" s="141">
        <f>IF(ISBLANK(Week_Starts_On),"",Week_Starts_On)</f>
        <v>41483</v>
      </c>
      <c r="C11" s="142" t="s">
        <v>3</v>
      </c>
    </row>
    <row r="13" spans="2:9">
      <c r="B13" s="70" t="s">
        <v>4</v>
      </c>
      <c r="C13" s="143" t="str">
        <f>'Staff Assignments'!$C$2</f>
        <v>Sunday</v>
      </c>
      <c r="D13" s="143" t="str">
        <f>'Staff Assignments'!$E$2</f>
        <v>Monday</v>
      </c>
      <c r="E13" s="143" t="str">
        <f>'Staff Assignments'!$G$2</f>
        <v>Tuesday</v>
      </c>
      <c r="F13" s="143" t="str">
        <f>'Staff Assignments'!$I$2</f>
        <v>Wednesday</v>
      </c>
      <c r="G13" s="143" t="str">
        <f>'Staff Assignments'!$K$2</f>
        <v>Thursday</v>
      </c>
      <c r="H13" s="143" t="str">
        <f>'Staff Assignments'!$M$2</f>
        <v>Friday</v>
      </c>
      <c r="I13" s="143" t="str">
        <f>'Staff Assignments'!$O$2</f>
        <v>Saturday</v>
      </c>
    </row>
    <row r="14" spans="2:9">
      <c r="B14" s="70" t="s">
        <v>5</v>
      </c>
      <c r="C14" s="144">
        <v>0</v>
      </c>
      <c r="D14" s="144">
        <v>5000</v>
      </c>
      <c r="E14" s="144">
        <v>5000</v>
      </c>
      <c r="F14" s="144">
        <v>5000</v>
      </c>
      <c r="G14" s="144">
        <v>5000</v>
      </c>
      <c r="H14" s="144">
        <v>5000</v>
      </c>
      <c r="I14" s="144">
        <v>3000</v>
      </c>
    </row>
  </sheetData>
  <sheetProtection sheet="1" formatCells="0" formatColumns="0" formatRows="0" insertColumns="0" insertRows="0" insertHyperlinks="0" deleteColumns="0" deleteRows="0" sort="0" autoFilter="0" pivotTables="0"/>
  <mergeCells count="1">
    <mergeCell ref="D6:G6"/>
  </mergeCells>
  <dataValidations count="1">
    <dataValidation type="list" allowBlank="1" showInputMessage="1" showErrorMessage="1" promptTitle="Select Availability" sqref="G12">
      <formula1>$A$1:$A$9</formula1>
    </dataValidation>
  </dataValidations>
  <pageMargins left="0.7" right="0.7" top="0.75" bottom="0.75" header="0.3" footer="0.3"/>
  <pageSetup orientation="portrait"/>
</worksheet>
</file>

<file path=xl/worksheets/sheet10.xml><?xml version="1.0" encoding="utf-8"?>
<worksheet xmlns="http://schemas.openxmlformats.org/spreadsheetml/2006/main" xmlns:r="http://schemas.openxmlformats.org/officeDocument/2006/relationships">
  <sheetPr codeName="Sheet23"/>
  <dimension ref="E3:L76"/>
  <sheetViews>
    <sheetView workbookViewId="0">
      <selection activeCell="N4" sqref="N4"/>
    </sheetView>
  </sheetViews>
  <sheetFormatPr defaultColWidth="9.140625" defaultRowHeight="15"/>
  <cols>
    <col min="1" max="1" width="11.5703125" style="81" customWidth="1"/>
    <col min="2" max="2" width="10.140625" style="81" customWidth="1"/>
    <col min="3" max="3" width="11" style="81" customWidth="1"/>
    <col min="4" max="4" width="8.7109375" style="81" customWidth="1"/>
    <col min="5" max="5" width="11.5703125" style="81" customWidth="1"/>
    <col min="6" max="6" width="9.42578125" style="81" customWidth="1"/>
    <col min="7" max="8" width="8.7109375" style="81" customWidth="1"/>
    <col min="9" max="9" width="12" style="81" customWidth="1"/>
    <col min="10" max="10" width="9.42578125" style="81" customWidth="1"/>
    <col min="11" max="11" width="6.85546875" style="81" customWidth="1"/>
    <col min="12" max="12" width="9.140625" style="81" customWidth="1"/>
    <col min="13" max="48" width="19.85546875" style="81" customWidth="1"/>
    <col min="49" max="49" width="21.5703125" style="81" customWidth="1"/>
    <col min="50" max="50" width="24.85546875" style="81" customWidth="1"/>
    <col min="51" max="51" width="22.28515625" style="81" customWidth="1"/>
    <col min="52" max="52" width="19.5703125" style="81" customWidth="1"/>
    <col min="53" max="53" width="20.5703125" style="81" customWidth="1"/>
    <col min="54" max="54" width="22" style="81" customWidth="1"/>
    <col min="55" max="55" width="19.85546875" style="81" customWidth="1"/>
    <col min="56" max="56" width="21.42578125" style="81" customWidth="1"/>
    <col min="57" max="57" width="18.7109375" style="81" customWidth="1"/>
    <col min="58" max="58" width="16" style="81" customWidth="1"/>
    <col min="59" max="59" width="17" style="81" customWidth="1"/>
    <col min="60" max="60" width="18.42578125" style="81" customWidth="1"/>
    <col min="61" max="65" width="19.85546875" style="81" customWidth="1"/>
    <col min="66" max="66" width="21.42578125" style="81" customWidth="1"/>
    <col min="67" max="67" width="18.7109375" style="81" customWidth="1"/>
    <col min="68" max="68" width="16" style="81" customWidth="1"/>
    <col min="69" max="69" width="17" style="81" customWidth="1"/>
    <col min="70" max="70" width="18.42578125" style="81" customWidth="1"/>
    <col min="71" max="75" width="19.85546875" style="81" customWidth="1"/>
    <col min="76" max="76" width="26.85546875" style="81" customWidth="1"/>
    <col min="77" max="77" width="24.140625" style="81" customWidth="1"/>
    <col min="78" max="78" width="21.5703125" style="81" customWidth="1"/>
    <col min="79" max="79" width="22.5703125" style="81" customWidth="1"/>
    <col min="80" max="80" width="23.85546875" style="81" customWidth="1"/>
    <col min="81" max="81" width="24.85546875" style="81" customWidth="1"/>
    <col min="82" max="82" width="22.28515625" style="81" customWidth="1"/>
    <col min="83" max="83" width="19.5703125" style="81" customWidth="1"/>
    <col min="84" max="84" width="20.5703125" style="81" customWidth="1"/>
    <col min="85" max="85" width="22" style="81" customWidth="1"/>
    <col min="86" max="86" width="16" style="81" customWidth="1"/>
    <col min="87" max="87" width="17" style="81" customWidth="1"/>
    <col min="88" max="88" width="18.42578125" style="81" customWidth="1"/>
    <col min="89" max="92" width="17.28515625" style="81" customWidth="1"/>
    <col min="93" max="93" width="18.7109375" style="81" customWidth="1"/>
    <col min="94" max="94" width="16" style="81" customWidth="1"/>
    <col min="95" max="95" width="17" style="81" customWidth="1"/>
    <col min="96" max="96" width="18.42578125" style="81" customWidth="1"/>
    <col min="97" max="97" width="18.7109375" style="81" customWidth="1"/>
    <col min="98" max="98" width="16" style="81" customWidth="1"/>
    <col min="99" max="99" width="17" style="81" customWidth="1"/>
    <col min="100" max="100" width="18.42578125" style="81" customWidth="1"/>
    <col min="101" max="104" width="17.28515625" style="81" customWidth="1"/>
    <col min="105" max="105" width="24.140625" style="81" customWidth="1"/>
    <col min="106" max="106" width="21.5703125" style="81" customWidth="1"/>
    <col min="107" max="107" width="22.5703125" style="81" customWidth="1"/>
    <col min="108" max="108" width="23.85546875" style="81" customWidth="1"/>
    <col min="109" max="109" width="24.140625" style="81" customWidth="1"/>
    <col min="110" max="110" width="21.5703125" style="81" customWidth="1"/>
    <col min="111" max="111" width="22.5703125" style="81" customWidth="1"/>
    <col min="112" max="112" width="23.85546875" style="81" customWidth="1"/>
    <col min="113" max="113" width="22.28515625" style="81" customWidth="1"/>
    <col min="114" max="114" width="19.5703125" style="81" customWidth="1"/>
    <col min="115" max="115" width="20.5703125" style="81" customWidth="1"/>
    <col min="116" max="116" width="22" style="81" customWidth="1"/>
    <col min="117" max="117" width="23.85546875" style="81" customWidth="1"/>
    <col min="118" max="118" width="21.5703125" style="81" customWidth="1"/>
    <col min="119" max="119" width="22.5703125" style="81" customWidth="1"/>
    <col min="120" max="120" width="23.85546875" style="81" customWidth="1"/>
    <col min="121" max="121" width="19.5703125" style="81" customWidth="1"/>
    <col min="122" max="122" width="20.5703125" style="81" customWidth="1"/>
    <col min="123" max="123" width="22" style="81" customWidth="1"/>
    <col min="124" max="16384" width="9.140625" style="81"/>
  </cols>
  <sheetData>
    <row r="3" spans="5:12" ht="18.75">
      <c r="G3" s="150" t="s">
        <v>39</v>
      </c>
      <c r="H3" s="151"/>
      <c r="I3" s="151"/>
      <c r="J3" s="152"/>
    </row>
    <row r="6" spans="5:12">
      <c r="E6" s="76" t="s">
        <v>7</v>
      </c>
      <c r="F6" s="82" t="s">
        <v>40</v>
      </c>
    </row>
    <row r="8" spans="5:12">
      <c r="E8" s="76"/>
      <c r="F8" s="76" t="s">
        <v>41</v>
      </c>
      <c r="G8" s="76" t="s">
        <v>42</v>
      </c>
      <c r="H8" s="76" t="s">
        <v>43</v>
      </c>
      <c r="I8" s="76" t="s">
        <v>44</v>
      </c>
      <c r="J8" s="76" t="s">
        <v>45</v>
      </c>
      <c r="K8" s="76" t="s">
        <v>46</v>
      </c>
      <c r="L8" s="76" t="s">
        <v>47</v>
      </c>
    </row>
    <row r="9" spans="5:12">
      <c r="E9" s="77">
        <v>0.375</v>
      </c>
      <c r="F9" s="78">
        <v>0</v>
      </c>
      <c r="G9" s="78">
        <v>0</v>
      </c>
      <c r="H9" s="78">
        <v>0</v>
      </c>
      <c r="I9" s="78">
        <v>0</v>
      </c>
      <c r="J9" s="78">
        <v>0</v>
      </c>
      <c r="K9" s="78">
        <v>0</v>
      </c>
      <c r="L9" s="78">
        <v>0</v>
      </c>
    </row>
    <row r="10" spans="5:12">
      <c r="E10" s="77">
        <v>0.38541666666666702</v>
      </c>
      <c r="F10" s="78">
        <v>0</v>
      </c>
      <c r="G10" s="78">
        <v>0</v>
      </c>
      <c r="H10" s="78">
        <v>0</v>
      </c>
      <c r="I10" s="78">
        <v>0</v>
      </c>
      <c r="J10" s="78">
        <v>0</v>
      </c>
      <c r="K10" s="78">
        <v>0</v>
      </c>
      <c r="L10" s="78">
        <v>0</v>
      </c>
    </row>
    <row r="11" spans="5:12">
      <c r="E11" s="77">
        <v>0.39583333333333298</v>
      </c>
      <c r="F11" s="78">
        <v>0</v>
      </c>
      <c r="G11" s="78">
        <v>0</v>
      </c>
      <c r="H11" s="78">
        <v>0</v>
      </c>
      <c r="I11" s="78">
        <v>0</v>
      </c>
      <c r="J11" s="78">
        <v>0</v>
      </c>
      <c r="K11" s="78">
        <v>0</v>
      </c>
      <c r="L11" s="78">
        <v>0</v>
      </c>
    </row>
    <row r="12" spans="5:12">
      <c r="E12" s="77">
        <v>0.40625</v>
      </c>
      <c r="F12" s="78">
        <v>0</v>
      </c>
      <c r="G12" s="78">
        <v>0</v>
      </c>
      <c r="H12" s="78">
        <v>0</v>
      </c>
      <c r="I12" s="78">
        <v>0</v>
      </c>
      <c r="J12" s="78">
        <v>0</v>
      </c>
      <c r="K12" s="78">
        <v>0</v>
      </c>
      <c r="L12" s="78">
        <v>0</v>
      </c>
    </row>
    <row r="13" spans="5:12">
      <c r="E13" s="77">
        <v>0.41666666666666702</v>
      </c>
      <c r="F13" s="78">
        <v>0</v>
      </c>
      <c r="G13" s="78">
        <v>0</v>
      </c>
      <c r="H13" s="78">
        <v>0</v>
      </c>
      <c r="I13" s="78">
        <v>0</v>
      </c>
      <c r="J13" s="78">
        <v>0</v>
      </c>
      <c r="K13" s="78">
        <v>0</v>
      </c>
      <c r="L13" s="78">
        <v>0</v>
      </c>
    </row>
    <row r="14" spans="5:12">
      <c r="E14" s="77">
        <v>0.42708333333333298</v>
      </c>
      <c r="F14" s="78">
        <v>0</v>
      </c>
      <c r="G14" s="78">
        <v>0</v>
      </c>
      <c r="H14" s="78">
        <v>0</v>
      </c>
      <c r="I14" s="78">
        <v>0</v>
      </c>
      <c r="J14" s="78">
        <v>0</v>
      </c>
      <c r="K14" s="78">
        <v>0</v>
      </c>
      <c r="L14" s="78">
        <v>0</v>
      </c>
    </row>
    <row r="15" spans="5:12">
      <c r="E15" s="77">
        <v>0.4375</v>
      </c>
      <c r="F15" s="78">
        <v>0</v>
      </c>
      <c r="G15" s="78">
        <v>0</v>
      </c>
      <c r="H15" s="78">
        <v>0</v>
      </c>
      <c r="I15" s="78">
        <v>0</v>
      </c>
      <c r="J15" s="78">
        <v>0</v>
      </c>
      <c r="K15" s="78">
        <v>0</v>
      </c>
      <c r="L15" s="78">
        <v>0</v>
      </c>
    </row>
    <row r="16" spans="5:12">
      <c r="E16" s="77">
        <v>0.44791666666666702</v>
      </c>
      <c r="F16" s="78">
        <v>0</v>
      </c>
      <c r="G16" s="78">
        <v>0</v>
      </c>
      <c r="H16" s="78">
        <v>0</v>
      </c>
      <c r="I16" s="78">
        <v>0</v>
      </c>
      <c r="J16" s="78">
        <v>0</v>
      </c>
      <c r="K16" s="78">
        <v>0</v>
      </c>
      <c r="L16" s="78">
        <v>0</v>
      </c>
    </row>
    <row r="17" spans="5:12" s="80" customFormat="1">
      <c r="E17" s="77">
        <v>0.45833333333333298</v>
      </c>
      <c r="F17" s="78">
        <v>0</v>
      </c>
      <c r="G17" s="78">
        <v>0</v>
      </c>
      <c r="H17" s="78">
        <v>0</v>
      </c>
      <c r="I17" s="78">
        <v>0</v>
      </c>
      <c r="J17" s="78">
        <v>0</v>
      </c>
      <c r="K17" s="78">
        <v>0</v>
      </c>
      <c r="L17" s="78">
        <v>0</v>
      </c>
    </row>
    <row r="18" spans="5:12" s="80" customFormat="1">
      <c r="E18" s="77">
        <v>0.46875</v>
      </c>
      <c r="F18" s="78">
        <v>0</v>
      </c>
      <c r="G18" s="78">
        <v>0</v>
      </c>
      <c r="H18" s="78">
        <v>0</v>
      </c>
      <c r="I18" s="78">
        <v>0</v>
      </c>
      <c r="J18" s="78">
        <v>0</v>
      </c>
      <c r="K18" s="78">
        <v>0</v>
      </c>
      <c r="L18" s="78">
        <v>0</v>
      </c>
    </row>
    <row r="19" spans="5:12" s="80" customFormat="1">
      <c r="E19" s="77">
        <v>0.47916666666666702</v>
      </c>
      <c r="F19" s="78">
        <v>0</v>
      </c>
      <c r="G19" s="78">
        <v>0</v>
      </c>
      <c r="H19" s="78">
        <v>0</v>
      </c>
      <c r="I19" s="78">
        <v>0</v>
      </c>
      <c r="J19" s="78">
        <v>0</v>
      </c>
      <c r="K19" s="78">
        <v>0</v>
      </c>
      <c r="L19" s="78">
        <v>0</v>
      </c>
    </row>
    <row r="20" spans="5:12" s="80" customFormat="1">
      <c r="E20" s="77">
        <v>0.48958333333333298</v>
      </c>
      <c r="F20" s="78">
        <v>0</v>
      </c>
      <c r="G20" s="78">
        <v>0</v>
      </c>
      <c r="H20" s="78">
        <v>0</v>
      </c>
      <c r="I20" s="78">
        <v>0</v>
      </c>
      <c r="J20" s="78">
        <v>0</v>
      </c>
      <c r="K20" s="78">
        <v>0</v>
      </c>
      <c r="L20" s="78">
        <v>0</v>
      </c>
    </row>
    <row r="21" spans="5:12" s="80" customFormat="1">
      <c r="E21" s="77">
        <v>0.5</v>
      </c>
      <c r="F21" s="78">
        <v>0</v>
      </c>
      <c r="G21" s="78">
        <v>0</v>
      </c>
      <c r="H21" s="78">
        <v>0</v>
      </c>
      <c r="I21" s="78">
        <v>0</v>
      </c>
      <c r="J21" s="78">
        <v>0</v>
      </c>
      <c r="K21" s="78">
        <v>0</v>
      </c>
      <c r="L21" s="78">
        <v>0</v>
      </c>
    </row>
    <row r="22" spans="5:12" s="80" customFormat="1">
      <c r="E22" s="77">
        <v>0.51041666666666696</v>
      </c>
      <c r="F22" s="78">
        <v>0</v>
      </c>
      <c r="G22" s="78">
        <v>0</v>
      </c>
      <c r="H22" s="78">
        <v>0</v>
      </c>
      <c r="I22" s="78">
        <v>0</v>
      </c>
      <c r="J22" s="78">
        <v>0</v>
      </c>
      <c r="K22" s="78">
        <v>0</v>
      </c>
      <c r="L22" s="78">
        <v>0</v>
      </c>
    </row>
    <row r="23" spans="5:12" s="80" customFormat="1">
      <c r="E23" s="77">
        <v>0.52083333333333304</v>
      </c>
      <c r="F23" s="78">
        <v>0</v>
      </c>
      <c r="G23" s="78">
        <v>0</v>
      </c>
      <c r="H23" s="78">
        <v>0</v>
      </c>
      <c r="I23" s="78">
        <v>0</v>
      </c>
      <c r="J23" s="78">
        <v>0</v>
      </c>
      <c r="K23" s="78">
        <v>0</v>
      </c>
      <c r="L23" s="78">
        <v>0</v>
      </c>
    </row>
    <row r="24" spans="5:12" s="80" customFormat="1">
      <c r="E24" s="77">
        <v>0.53125</v>
      </c>
      <c r="F24" s="78">
        <v>0</v>
      </c>
      <c r="G24" s="78">
        <v>0</v>
      </c>
      <c r="H24" s="78">
        <v>0</v>
      </c>
      <c r="I24" s="78">
        <v>0</v>
      </c>
      <c r="J24" s="78">
        <v>0</v>
      </c>
      <c r="K24" s="78">
        <v>0</v>
      </c>
      <c r="L24" s="78">
        <v>0</v>
      </c>
    </row>
    <row r="25" spans="5:12" s="80" customFormat="1">
      <c r="E25" s="77">
        <v>0.54166666666666696</v>
      </c>
      <c r="F25" s="78">
        <v>0</v>
      </c>
      <c r="G25" s="78">
        <v>0</v>
      </c>
      <c r="H25" s="78">
        <v>0</v>
      </c>
      <c r="I25" s="78">
        <v>0</v>
      </c>
      <c r="J25" s="78">
        <v>0</v>
      </c>
      <c r="K25" s="78">
        <v>0</v>
      </c>
      <c r="L25" s="78">
        <v>0</v>
      </c>
    </row>
    <row r="26" spans="5:12" s="80" customFormat="1">
      <c r="E26" s="77">
        <v>0.55208333333333304</v>
      </c>
      <c r="F26" s="78">
        <v>0</v>
      </c>
      <c r="G26" s="78">
        <v>0</v>
      </c>
      <c r="H26" s="78">
        <v>0</v>
      </c>
      <c r="I26" s="78">
        <v>0</v>
      </c>
      <c r="J26" s="78">
        <v>0</v>
      </c>
      <c r="K26" s="78">
        <v>0</v>
      </c>
      <c r="L26" s="78">
        <v>0</v>
      </c>
    </row>
    <row r="27" spans="5:12" s="80" customFormat="1">
      <c r="E27" s="77">
        <v>0.5625</v>
      </c>
      <c r="F27" s="78">
        <v>0</v>
      </c>
      <c r="G27" s="78">
        <v>0</v>
      </c>
      <c r="H27" s="78">
        <v>0</v>
      </c>
      <c r="I27" s="78">
        <v>0</v>
      </c>
      <c r="J27" s="78">
        <v>0</v>
      </c>
      <c r="K27" s="78">
        <v>0</v>
      </c>
      <c r="L27" s="78">
        <v>0</v>
      </c>
    </row>
    <row r="28" spans="5:12" s="80" customFormat="1">
      <c r="E28" s="77">
        <v>0.57291666666666696</v>
      </c>
      <c r="F28" s="78">
        <v>0</v>
      </c>
      <c r="G28" s="78">
        <v>0</v>
      </c>
      <c r="H28" s="78">
        <v>0</v>
      </c>
      <c r="I28" s="78">
        <v>0</v>
      </c>
      <c r="J28" s="78">
        <v>0</v>
      </c>
      <c r="K28" s="78">
        <v>0</v>
      </c>
      <c r="L28" s="78">
        <v>0</v>
      </c>
    </row>
    <row r="29" spans="5:12" s="80" customFormat="1">
      <c r="E29" s="77">
        <v>0.58333333333333304</v>
      </c>
      <c r="F29" s="78">
        <v>0</v>
      </c>
      <c r="G29" s="78">
        <v>0</v>
      </c>
      <c r="H29" s="78">
        <v>0</v>
      </c>
      <c r="I29" s="78">
        <v>0</v>
      </c>
      <c r="J29" s="78">
        <v>0</v>
      </c>
      <c r="K29" s="78">
        <v>0</v>
      </c>
      <c r="L29" s="78">
        <v>0</v>
      </c>
    </row>
    <row r="30" spans="5:12" s="80" customFormat="1">
      <c r="E30" s="77">
        <v>0.59375</v>
      </c>
      <c r="F30" s="78">
        <v>0</v>
      </c>
      <c r="G30" s="78">
        <v>0</v>
      </c>
      <c r="H30" s="78">
        <v>0</v>
      </c>
      <c r="I30" s="78">
        <v>0</v>
      </c>
      <c r="J30" s="78">
        <v>0</v>
      </c>
      <c r="K30" s="78">
        <v>0</v>
      </c>
      <c r="L30" s="78">
        <v>0</v>
      </c>
    </row>
    <row r="31" spans="5:12" s="80" customFormat="1">
      <c r="E31" s="77">
        <v>0.60416666666666696</v>
      </c>
      <c r="F31" s="78">
        <v>0</v>
      </c>
      <c r="G31" s="78">
        <v>0</v>
      </c>
      <c r="H31" s="78">
        <v>0</v>
      </c>
      <c r="I31" s="78">
        <v>0</v>
      </c>
      <c r="J31" s="78">
        <v>0</v>
      </c>
      <c r="K31" s="78">
        <v>0</v>
      </c>
      <c r="L31" s="78">
        <v>0</v>
      </c>
    </row>
    <row r="32" spans="5:12" s="80" customFormat="1">
      <c r="E32" s="77">
        <v>0.61458333333333304</v>
      </c>
      <c r="F32" s="78">
        <v>0</v>
      </c>
      <c r="G32" s="78">
        <v>0</v>
      </c>
      <c r="H32" s="78">
        <v>0</v>
      </c>
      <c r="I32" s="78">
        <v>0</v>
      </c>
      <c r="J32" s="78">
        <v>0</v>
      </c>
      <c r="K32" s="78">
        <v>0</v>
      </c>
      <c r="L32" s="78">
        <v>0</v>
      </c>
    </row>
    <row r="33" spans="5:12" s="80" customFormat="1">
      <c r="E33" s="77">
        <v>0.625</v>
      </c>
      <c r="F33" s="78">
        <v>0</v>
      </c>
      <c r="G33" s="78">
        <v>0</v>
      </c>
      <c r="H33" s="78">
        <v>0</v>
      </c>
      <c r="I33" s="78">
        <v>0</v>
      </c>
      <c r="J33" s="78">
        <v>0</v>
      </c>
      <c r="K33" s="78">
        <v>0</v>
      </c>
      <c r="L33" s="78">
        <v>0</v>
      </c>
    </row>
    <row r="34" spans="5:12" s="80" customFormat="1">
      <c r="E34" s="77">
        <v>0.63541666666666696</v>
      </c>
      <c r="F34" s="78">
        <v>0</v>
      </c>
      <c r="G34" s="78">
        <v>0</v>
      </c>
      <c r="H34" s="78">
        <v>0</v>
      </c>
      <c r="I34" s="78">
        <v>0</v>
      </c>
      <c r="J34" s="78">
        <v>0</v>
      </c>
      <c r="K34" s="78">
        <v>0</v>
      </c>
      <c r="L34" s="78">
        <v>0</v>
      </c>
    </row>
    <row r="35" spans="5:12" s="80" customFormat="1">
      <c r="E35" s="77">
        <v>0.64583333333333304</v>
      </c>
      <c r="F35" s="78">
        <v>0</v>
      </c>
      <c r="G35" s="78">
        <v>0</v>
      </c>
      <c r="H35" s="78">
        <v>0</v>
      </c>
      <c r="I35" s="78">
        <v>0</v>
      </c>
      <c r="J35" s="78">
        <v>0</v>
      </c>
      <c r="K35" s="78">
        <v>0</v>
      </c>
      <c r="L35" s="78">
        <v>0</v>
      </c>
    </row>
    <row r="36" spans="5:12" s="80" customFormat="1">
      <c r="E36" s="77">
        <v>0.65625</v>
      </c>
      <c r="F36" s="78">
        <v>0</v>
      </c>
      <c r="G36" s="78">
        <v>0</v>
      </c>
      <c r="H36" s="78">
        <v>0</v>
      </c>
      <c r="I36" s="78">
        <v>0</v>
      </c>
      <c r="J36" s="78">
        <v>0</v>
      </c>
      <c r="K36" s="78">
        <v>0</v>
      </c>
      <c r="L36" s="78">
        <v>0</v>
      </c>
    </row>
    <row r="37" spans="5:12" s="80" customFormat="1">
      <c r="E37" s="77">
        <v>0.66666666666666696</v>
      </c>
      <c r="F37" s="78">
        <v>0</v>
      </c>
      <c r="G37" s="78">
        <v>0</v>
      </c>
      <c r="H37" s="78">
        <v>0</v>
      </c>
      <c r="I37" s="78">
        <v>0</v>
      </c>
      <c r="J37" s="78">
        <v>0</v>
      </c>
      <c r="K37" s="78">
        <v>0</v>
      </c>
      <c r="L37" s="78">
        <v>0</v>
      </c>
    </row>
    <row r="38" spans="5:12" s="80" customFormat="1">
      <c r="E38" s="77">
        <v>0.67708333333333304</v>
      </c>
      <c r="F38" s="78">
        <v>0</v>
      </c>
      <c r="G38" s="78">
        <v>0</v>
      </c>
      <c r="H38" s="78">
        <v>0</v>
      </c>
      <c r="I38" s="78">
        <v>0</v>
      </c>
      <c r="J38" s="78">
        <v>0</v>
      </c>
      <c r="K38" s="78">
        <v>0</v>
      </c>
      <c r="L38" s="78">
        <v>0</v>
      </c>
    </row>
    <row r="39" spans="5:12" s="80" customFormat="1">
      <c r="E39" s="77">
        <v>0.6875</v>
      </c>
      <c r="F39" s="78">
        <v>0</v>
      </c>
      <c r="G39" s="78">
        <v>0</v>
      </c>
      <c r="H39" s="78">
        <v>0</v>
      </c>
      <c r="I39" s="78">
        <v>0</v>
      </c>
      <c r="J39" s="78">
        <v>0</v>
      </c>
      <c r="K39" s="78">
        <v>0</v>
      </c>
      <c r="L39" s="78">
        <v>0</v>
      </c>
    </row>
    <row r="40" spans="5:12" s="80" customFormat="1">
      <c r="E40" s="77">
        <v>0.69791666666666696</v>
      </c>
      <c r="F40" s="78">
        <v>0</v>
      </c>
      <c r="G40" s="78">
        <v>0</v>
      </c>
      <c r="H40" s="78">
        <v>0</v>
      </c>
      <c r="I40" s="78">
        <v>0</v>
      </c>
      <c r="J40" s="78">
        <v>0</v>
      </c>
      <c r="K40" s="78">
        <v>0</v>
      </c>
      <c r="L40" s="78">
        <v>0</v>
      </c>
    </row>
    <row r="41" spans="5:12" s="80" customFormat="1">
      <c r="E41" s="79"/>
      <c r="F41" s="79"/>
      <c r="G41" s="79"/>
      <c r="H41" s="79"/>
      <c r="I41" s="79"/>
      <c r="J41" s="79"/>
      <c r="K41" s="79"/>
      <c r="L41" s="79"/>
    </row>
    <row r="42" spans="5:12" s="80" customFormat="1">
      <c r="E42" s="79"/>
      <c r="F42" s="79"/>
      <c r="G42" s="79"/>
      <c r="H42" s="79"/>
      <c r="I42" s="79"/>
      <c r="J42" s="79"/>
      <c r="K42" s="79"/>
      <c r="L42" s="79"/>
    </row>
    <row r="43" spans="5:12" s="80" customFormat="1">
      <c r="E43" s="79"/>
      <c r="F43" s="79"/>
      <c r="G43" s="79"/>
      <c r="H43" s="79"/>
      <c r="I43" s="79"/>
      <c r="J43" s="79"/>
      <c r="K43" s="79"/>
      <c r="L43" s="79"/>
    </row>
    <row r="44" spans="5:12" s="80" customFormat="1">
      <c r="E44" s="79"/>
      <c r="F44" s="79"/>
      <c r="G44" s="79"/>
      <c r="H44" s="79"/>
      <c r="I44" s="79"/>
      <c r="J44" s="79"/>
      <c r="K44" s="79"/>
      <c r="L44" s="79"/>
    </row>
    <row r="45" spans="5:12" s="80" customFormat="1">
      <c r="E45" s="79"/>
      <c r="F45" s="79"/>
      <c r="G45" s="79"/>
      <c r="H45" s="79"/>
      <c r="I45" s="79"/>
      <c r="J45" s="79"/>
      <c r="K45" s="79"/>
      <c r="L45" s="79"/>
    </row>
    <row r="46" spans="5:12" s="80" customFormat="1">
      <c r="E46" s="79"/>
      <c r="F46" s="79"/>
      <c r="G46" s="79"/>
      <c r="H46" s="79"/>
      <c r="I46" s="79"/>
      <c r="J46" s="79"/>
      <c r="K46" s="79"/>
      <c r="L46" s="79"/>
    </row>
    <row r="47" spans="5:12" s="80" customFormat="1">
      <c r="E47" s="79"/>
      <c r="F47" s="79"/>
      <c r="G47" s="79"/>
      <c r="H47" s="79"/>
      <c r="I47" s="79"/>
      <c r="J47" s="79"/>
      <c r="K47" s="79"/>
      <c r="L47" s="79"/>
    </row>
    <row r="48" spans="5:12" s="80" customFormat="1">
      <c r="E48" s="79"/>
      <c r="F48" s="79"/>
      <c r="G48" s="79"/>
      <c r="H48" s="79"/>
      <c r="I48" s="79"/>
      <c r="J48" s="79"/>
      <c r="K48" s="79"/>
      <c r="L48" s="79"/>
    </row>
    <row r="49" spans="5:12" s="80" customFormat="1">
      <c r="E49" s="79"/>
      <c r="F49" s="79"/>
      <c r="G49" s="79"/>
      <c r="H49" s="79"/>
      <c r="I49" s="79"/>
      <c r="J49" s="79"/>
      <c r="K49" s="79"/>
      <c r="L49" s="79"/>
    </row>
    <row r="50" spans="5:12" s="80" customFormat="1">
      <c r="E50" s="79"/>
      <c r="F50" s="79"/>
      <c r="G50" s="79"/>
      <c r="H50" s="79"/>
      <c r="I50" s="79"/>
      <c r="J50" s="79"/>
      <c r="K50" s="79"/>
      <c r="L50" s="79"/>
    </row>
    <row r="51" spans="5:12" s="80" customFormat="1">
      <c r="E51" s="79"/>
      <c r="F51" s="79"/>
      <c r="G51" s="79"/>
      <c r="H51" s="79"/>
      <c r="I51" s="79"/>
      <c r="J51" s="79"/>
      <c r="K51" s="79"/>
      <c r="L51" s="79"/>
    </row>
    <row r="52" spans="5:12" s="80" customFormat="1">
      <c r="E52" s="79"/>
      <c r="F52" s="79"/>
      <c r="G52" s="79"/>
      <c r="H52" s="79"/>
      <c r="I52" s="79"/>
      <c r="J52" s="79"/>
      <c r="K52" s="79"/>
      <c r="L52" s="79"/>
    </row>
    <row r="53" spans="5:12" s="80" customFormat="1">
      <c r="E53" s="79"/>
      <c r="F53" s="79"/>
      <c r="G53" s="79"/>
      <c r="H53" s="79"/>
      <c r="I53" s="79"/>
      <c r="J53" s="79"/>
      <c r="K53" s="79"/>
      <c r="L53" s="79"/>
    </row>
    <row r="54" spans="5:12" s="80" customFormat="1">
      <c r="E54" s="79"/>
      <c r="F54" s="79"/>
      <c r="G54" s="79"/>
      <c r="H54" s="79"/>
      <c r="I54" s="79"/>
      <c r="J54" s="79"/>
      <c r="K54" s="79"/>
      <c r="L54" s="79"/>
    </row>
    <row r="55" spans="5:12" s="80" customFormat="1">
      <c r="E55" s="79"/>
      <c r="F55" s="79"/>
      <c r="G55" s="79"/>
      <c r="H55" s="79"/>
      <c r="I55" s="79"/>
      <c r="J55" s="79"/>
      <c r="K55" s="79"/>
      <c r="L55" s="79"/>
    </row>
    <row r="56" spans="5:12" s="80" customFormat="1">
      <c r="E56" s="79"/>
      <c r="F56" s="79"/>
      <c r="G56" s="79"/>
      <c r="H56" s="79"/>
      <c r="I56" s="79"/>
      <c r="J56" s="79"/>
      <c r="K56" s="79"/>
      <c r="L56" s="79"/>
    </row>
    <row r="57" spans="5:12" s="80" customFormat="1">
      <c r="E57" s="79"/>
      <c r="F57" s="79"/>
      <c r="G57" s="79"/>
      <c r="H57" s="79"/>
      <c r="I57" s="79"/>
      <c r="J57" s="79"/>
      <c r="K57" s="79"/>
      <c r="L57" s="79"/>
    </row>
    <row r="58" spans="5:12" s="80" customFormat="1">
      <c r="E58" s="79"/>
      <c r="F58" s="79"/>
      <c r="G58" s="79"/>
      <c r="H58" s="79"/>
      <c r="I58" s="79"/>
      <c r="J58" s="79"/>
      <c r="K58" s="79"/>
      <c r="L58" s="79"/>
    </row>
    <row r="59" spans="5:12" s="80" customFormat="1">
      <c r="E59" s="79"/>
      <c r="F59" s="79"/>
      <c r="G59" s="79"/>
      <c r="H59" s="79"/>
      <c r="I59" s="79"/>
      <c r="J59" s="79"/>
      <c r="K59" s="79"/>
      <c r="L59" s="79"/>
    </row>
    <row r="60" spans="5:12" s="80" customFormat="1">
      <c r="E60" s="79"/>
      <c r="F60" s="79"/>
      <c r="G60" s="79"/>
      <c r="H60" s="79"/>
      <c r="I60" s="79"/>
      <c r="J60" s="79"/>
      <c r="K60" s="79"/>
      <c r="L60" s="79"/>
    </row>
    <row r="61" spans="5:12" s="80" customFormat="1">
      <c r="E61" s="79"/>
      <c r="F61" s="79"/>
      <c r="G61" s="79"/>
      <c r="H61" s="79"/>
      <c r="I61" s="79"/>
      <c r="J61" s="79"/>
      <c r="K61" s="79"/>
      <c r="L61" s="79"/>
    </row>
    <row r="62" spans="5:12" s="80" customFormat="1">
      <c r="E62" s="79"/>
      <c r="F62" s="79"/>
      <c r="G62" s="79"/>
      <c r="H62" s="79"/>
      <c r="I62" s="79"/>
      <c r="J62" s="79"/>
      <c r="K62" s="79"/>
      <c r="L62" s="79"/>
    </row>
    <row r="63" spans="5:12" s="80" customFormat="1">
      <c r="E63" s="79"/>
      <c r="F63" s="79"/>
      <c r="G63" s="79"/>
      <c r="H63" s="79"/>
      <c r="I63" s="79"/>
      <c r="J63" s="79"/>
      <c r="K63" s="79"/>
      <c r="L63" s="79"/>
    </row>
    <row r="64" spans="5:12" s="80" customFormat="1">
      <c r="E64" s="79"/>
      <c r="F64" s="79"/>
      <c r="G64" s="79"/>
      <c r="H64" s="79"/>
      <c r="I64" s="79"/>
      <c r="J64" s="79"/>
      <c r="K64" s="79"/>
      <c r="L64" s="79"/>
    </row>
    <row r="65" spans="5:12" s="80" customFormat="1">
      <c r="E65" s="79"/>
      <c r="F65" s="79"/>
      <c r="G65" s="79"/>
      <c r="H65" s="79"/>
      <c r="I65" s="79"/>
      <c r="J65" s="79"/>
      <c r="K65" s="79"/>
      <c r="L65" s="79"/>
    </row>
    <row r="66" spans="5:12" s="80" customFormat="1">
      <c r="E66" s="79"/>
      <c r="F66" s="79"/>
      <c r="G66" s="79"/>
      <c r="H66" s="79"/>
      <c r="I66" s="79"/>
      <c r="J66" s="79"/>
      <c r="K66" s="79"/>
      <c r="L66" s="79"/>
    </row>
    <row r="67" spans="5:12" s="80" customFormat="1">
      <c r="E67" s="79"/>
      <c r="F67" s="79"/>
      <c r="G67" s="79"/>
      <c r="H67" s="79"/>
      <c r="I67" s="79"/>
      <c r="J67" s="79"/>
      <c r="K67" s="79"/>
      <c r="L67" s="79"/>
    </row>
    <row r="68" spans="5:12" s="80" customFormat="1">
      <c r="E68" s="79"/>
      <c r="F68" s="79"/>
      <c r="G68" s="79"/>
      <c r="H68" s="79"/>
      <c r="I68" s="79"/>
      <c r="J68" s="79"/>
      <c r="K68" s="79"/>
      <c r="L68" s="79"/>
    </row>
    <row r="69" spans="5:12" s="80" customFormat="1">
      <c r="E69" s="79"/>
      <c r="F69" s="79"/>
      <c r="G69" s="79"/>
      <c r="H69" s="79"/>
      <c r="I69" s="79"/>
      <c r="J69" s="79"/>
      <c r="K69" s="79"/>
      <c r="L69" s="79"/>
    </row>
    <row r="70" spans="5:12" s="80" customFormat="1">
      <c r="E70" s="79"/>
      <c r="F70" s="79"/>
      <c r="G70" s="79"/>
      <c r="H70" s="79"/>
      <c r="I70" s="79"/>
      <c r="J70" s="79"/>
      <c r="K70" s="79"/>
      <c r="L70" s="79"/>
    </row>
    <row r="71" spans="5:12" s="80" customFormat="1">
      <c r="E71" s="79"/>
      <c r="F71" s="79"/>
      <c r="G71" s="79"/>
      <c r="H71" s="79"/>
      <c r="I71" s="79"/>
      <c r="J71" s="79"/>
      <c r="K71" s="79"/>
      <c r="L71" s="79"/>
    </row>
    <row r="72" spans="5:12" s="80" customFormat="1">
      <c r="E72" s="79"/>
      <c r="F72" s="79"/>
      <c r="G72" s="79"/>
      <c r="H72" s="79"/>
      <c r="I72" s="79"/>
      <c r="J72" s="79"/>
      <c r="K72" s="79"/>
      <c r="L72" s="79"/>
    </row>
    <row r="73" spans="5:12" s="80" customFormat="1">
      <c r="E73" s="79"/>
      <c r="F73" s="79"/>
      <c r="G73" s="79"/>
      <c r="H73" s="79"/>
      <c r="I73" s="79"/>
      <c r="J73" s="79"/>
      <c r="K73" s="79"/>
      <c r="L73" s="79"/>
    </row>
    <row r="74" spans="5:12" s="80" customFormat="1">
      <c r="E74" s="79"/>
      <c r="F74" s="79"/>
      <c r="G74" s="79"/>
      <c r="H74" s="79"/>
      <c r="I74" s="79"/>
      <c r="J74" s="79"/>
      <c r="K74" s="79"/>
      <c r="L74" s="79"/>
    </row>
    <row r="75" spans="5:12" s="80" customFormat="1">
      <c r="E75" s="79"/>
      <c r="F75" s="79"/>
      <c r="G75" s="79"/>
      <c r="H75" s="79"/>
      <c r="I75" s="79"/>
      <c r="J75" s="79"/>
      <c r="K75" s="79"/>
      <c r="L75" s="79"/>
    </row>
    <row r="76" spans="5:12" s="80" customFormat="1">
      <c r="E76" s="79"/>
      <c r="F76" s="79"/>
      <c r="G76" s="79"/>
      <c r="H76" s="79"/>
      <c r="I76" s="79"/>
      <c r="J76" s="79"/>
      <c r="K76" s="79"/>
      <c r="L76" s="79"/>
    </row>
  </sheetData>
  <sheetProtection formatCells="0" formatColumns="0" formatRows="0" insertColumns="0" insertRows="0" insertHyperlinks="0" deleteColumns="0" deleteRows="0" sort="0" autoFilter="0" pivotTables="0"/>
  <mergeCells count="1">
    <mergeCell ref="G3:J3"/>
  </mergeCells>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sheetPr codeName="Sheet18"/>
  <dimension ref="E3:L76"/>
  <sheetViews>
    <sheetView workbookViewId="0">
      <selection activeCell="E8" sqref="E8"/>
    </sheetView>
  </sheetViews>
  <sheetFormatPr defaultColWidth="9.140625" defaultRowHeight="15"/>
  <cols>
    <col min="1" max="1" width="11.5703125" style="43" customWidth="1"/>
    <col min="2" max="2" width="10.140625" style="43" customWidth="1"/>
    <col min="3" max="3" width="11" style="43" customWidth="1"/>
    <col min="4" max="4" width="8.7109375" style="43" customWidth="1"/>
    <col min="5" max="5" width="11.5703125" style="43" customWidth="1"/>
    <col min="6" max="6" width="7.85546875" style="43" customWidth="1"/>
    <col min="7" max="8" width="8.7109375" style="43" customWidth="1"/>
    <col min="9" max="9" width="12" style="43" customWidth="1"/>
    <col min="10" max="10" width="9.42578125" style="43" customWidth="1"/>
    <col min="11" max="11" width="6.85546875" style="43" customWidth="1"/>
    <col min="12" max="12" width="9.140625" style="43" customWidth="1"/>
    <col min="13" max="48" width="19.85546875" style="43" customWidth="1"/>
    <col min="49" max="49" width="21.5703125" style="43" customWidth="1"/>
    <col min="50" max="50" width="24.85546875" style="43" customWidth="1"/>
    <col min="51" max="51" width="22.28515625" style="43" customWidth="1"/>
    <col min="52" max="52" width="19.5703125" style="43" customWidth="1"/>
    <col min="53" max="53" width="20.5703125" style="43" customWidth="1"/>
    <col min="54" max="54" width="22" style="43" customWidth="1"/>
    <col min="55" max="55" width="19.85546875" style="43" customWidth="1"/>
    <col min="56" max="56" width="21.42578125" style="43" customWidth="1"/>
    <col min="57" max="57" width="18.7109375" style="43" customWidth="1"/>
    <col min="58" max="58" width="16" style="43" customWidth="1"/>
    <col min="59" max="59" width="17" style="43" customWidth="1"/>
    <col min="60" max="60" width="18.42578125" style="43" customWidth="1"/>
    <col min="61" max="65" width="19.85546875" style="43" customWidth="1"/>
    <col min="66" max="66" width="21.42578125" style="43" customWidth="1"/>
    <col min="67" max="67" width="18.7109375" style="43" customWidth="1"/>
    <col min="68" max="68" width="16" style="43" customWidth="1"/>
    <col min="69" max="69" width="17" style="43" customWidth="1"/>
    <col min="70" max="70" width="18.42578125" style="43" customWidth="1"/>
    <col min="71" max="75" width="19.85546875" style="43" customWidth="1"/>
    <col min="76" max="76" width="26.85546875" style="43" customWidth="1"/>
    <col min="77" max="77" width="24.140625" style="43" customWidth="1"/>
    <col min="78" max="78" width="21.5703125" style="43" customWidth="1"/>
    <col min="79" max="79" width="22.5703125" style="43" customWidth="1"/>
    <col min="80" max="80" width="23.85546875" style="43" customWidth="1"/>
    <col min="81" max="81" width="24.85546875" style="43" customWidth="1"/>
    <col min="82" max="82" width="22.28515625" style="43" customWidth="1"/>
    <col min="83" max="83" width="19.5703125" style="43" customWidth="1"/>
    <col min="84" max="84" width="20.5703125" style="43" customWidth="1"/>
    <col min="85" max="85" width="22" style="43" customWidth="1"/>
    <col min="86" max="86" width="16" style="43" customWidth="1"/>
    <col min="87" max="87" width="17" style="43" customWidth="1"/>
    <col min="88" max="88" width="18.42578125" style="43" customWidth="1"/>
    <col min="89" max="92" width="17.28515625" style="43" customWidth="1"/>
    <col min="93" max="93" width="18.7109375" style="43" customWidth="1"/>
    <col min="94" max="94" width="16" style="43" customWidth="1"/>
    <col min="95" max="95" width="17" style="43" customWidth="1"/>
    <col min="96" max="96" width="18.42578125" style="43" customWidth="1"/>
    <col min="97" max="97" width="18.7109375" style="43" customWidth="1"/>
    <col min="98" max="98" width="16" style="43" customWidth="1"/>
    <col min="99" max="99" width="17" style="43" customWidth="1"/>
    <col min="100" max="100" width="18.42578125" style="43" customWidth="1"/>
    <col min="101" max="104" width="17.28515625" style="43" customWidth="1"/>
    <col min="105" max="105" width="24.140625" style="43" customWidth="1"/>
    <col min="106" max="106" width="21.5703125" style="43" customWidth="1"/>
    <col min="107" max="107" width="22.5703125" style="43" customWidth="1"/>
    <col min="108" max="108" width="23.85546875" style="43" customWidth="1"/>
    <col min="109" max="109" width="24.140625" style="43" customWidth="1"/>
    <col min="110" max="110" width="21.5703125" style="43" customWidth="1"/>
    <col min="111" max="111" width="22.5703125" style="43" customWidth="1"/>
    <col min="112" max="112" width="23.85546875" style="43" customWidth="1"/>
    <col min="113" max="113" width="22.28515625" style="43" customWidth="1"/>
    <col min="114" max="114" width="19.5703125" style="43" customWidth="1"/>
    <col min="115" max="115" width="20.5703125" style="43" customWidth="1"/>
    <col min="116" max="116" width="22" style="43" customWidth="1"/>
    <col min="117" max="117" width="23.85546875" style="43" customWidth="1"/>
    <col min="118" max="118" width="21.5703125" style="43" customWidth="1"/>
    <col min="119" max="119" width="22.5703125" style="43" customWidth="1"/>
    <col min="120" max="120" width="23.85546875" style="43" customWidth="1"/>
    <col min="121" max="121" width="19.5703125" style="43" customWidth="1"/>
    <col min="122" max="122" width="20.5703125" style="43" customWidth="1"/>
    <col min="123" max="123" width="22" style="43" customWidth="1"/>
    <col min="124" max="16384" width="9.140625" style="43"/>
  </cols>
  <sheetData>
    <row r="3" spans="5:12" ht="18.75">
      <c r="F3" s="150" t="s">
        <v>48</v>
      </c>
      <c r="G3" s="151"/>
      <c r="H3" s="151"/>
      <c r="I3" s="151"/>
      <c r="J3" s="152"/>
    </row>
    <row r="6" spans="5:12">
      <c r="E6" s="76" t="s">
        <v>7</v>
      </c>
      <c r="F6" s="76" t="s">
        <v>40</v>
      </c>
    </row>
    <row r="8" spans="5:12">
      <c r="E8" s="76"/>
      <c r="F8" s="76" t="s">
        <v>41</v>
      </c>
      <c r="G8" s="76" t="s">
        <v>42</v>
      </c>
      <c r="H8" s="76" t="s">
        <v>43</v>
      </c>
      <c r="I8" s="76" t="s">
        <v>44</v>
      </c>
      <c r="J8" s="76" t="s">
        <v>45</v>
      </c>
      <c r="K8" s="76" t="s">
        <v>46</v>
      </c>
      <c r="L8" s="76" t="s">
        <v>47</v>
      </c>
    </row>
    <row r="9" spans="5:12">
      <c r="E9" s="77">
        <v>0.375</v>
      </c>
      <c r="F9" s="78">
        <v>0</v>
      </c>
      <c r="G9" s="78">
        <v>1</v>
      </c>
      <c r="H9" s="78">
        <v>1</v>
      </c>
      <c r="I9" s="78">
        <v>1</v>
      </c>
      <c r="J9" s="78">
        <v>1</v>
      </c>
      <c r="K9" s="78">
        <v>1</v>
      </c>
      <c r="L9" s="78">
        <v>0</v>
      </c>
    </row>
    <row r="10" spans="5:12">
      <c r="E10" s="77">
        <v>0.38541666666666702</v>
      </c>
      <c r="F10" s="78">
        <v>0</v>
      </c>
      <c r="G10" s="78">
        <v>1</v>
      </c>
      <c r="H10" s="78">
        <v>1</v>
      </c>
      <c r="I10" s="78">
        <v>1</v>
      </c>
      <c r="J10" s="78">
        <v>1</v>
      </c>
      <c r="K10" s="78">
        <v>1</v>
      </c>
      <c r="L10" s="78">
        <v>0</v>
      </c>
    </row>
    <row r="11" spans="5:12">
      <c r="E11" s="77">
        <v>0.39583333333333298</v>
      </c>
      <c r="F11" s="78">
        <v>0</v>
      </c>
      <c r="G11" s="78">
        <v>1</v>
      </c>
      <c r="H11" s="78">
        <v>1</v>
      </c>
      <c r="I11" s="78">
        <v>1</v>
      </c>
      <c r="J11" s="78">
        <v>1</v>
      </c>
      <c r="K11" s="78">
        <v>1</v>
      </c>
      <c r="L11" s="78">
        <v>0</v>
      </c>
    </row>
    <row r="12" spans="5:12">
      <c r="E12" s="77">
        <v>0.40625</v>
      </c>
      <c r="F12" s="78">
        <v>0</v>
      </c>
      <c r="G12" s="78">
        <v>1</v>
      </c>
      <c r="H12" s="78">
        <v>1</v>
      </c>
      <c r="I12" s="78">
        <v>1</v>
      </c>
      <c r="J12" s="78">
        <v>1</v>
      </c>
      <c r="K12" s="78">
        <v>1</v>
      </c>
      <c r="L12" s="78">
        <v>0</v>
      </c>
    </row>
    <row r="13" spans="5:12">
      <c r="E13" s="77">
        <v>0.41666666666666702</v>
      </c>
      <c r="F13" s="78">
        <v>0</v>
      </c>
      <c r="G13" s="78">
        <v>1</v>
      </c>
      <c r="H13" s="78">
        <v>1</v>
      </c>
      <c r="I13" s="78">
        <v>1</v>
      </c>
      <c r="J13" s="78">
        <v>1</v>
      </c>
      <c r="K13" s="78">
        <v>1</v>
      </c>
      <c r="L13" s="78">
        <v>1</v>
      </c>
    </row>
    <row r="14" spans="5:12">
      <c r="E14" s="77">
        <v>0.42708333333333298</v>
      </c>
      <c r="F14" s="78">
        <v>0</v>
      </c>
      <c r="G14" s="78">
        <v>1</v>
      </c>
      <c r="H14" s="78">
        <v>1</v>
      </c>
      <c r="I14" s="78">
        <v>1</v>
      </c>
      <c r="J14" s="78">
        <v>1</v>
      </c>
      <c r="K14" s="78">
        <v>1</v>
      </c>
      <c r="L14" s="78">
        <v>1</v>
      </c>
    </row>
    <row r="15" spans="5:12">
      <c r="E15" s="77">
        <v>0.4375</v>
      </c>
      <c r="F15" s="78">
        <v>0</v>
      </c>
      <c r="G15" s="78">
        <v>1</v>
      </c>
      <c r="H15" s="78">
        <v>1</v>
      </c>
      <c r="I15" s="78">
        <v>1</v>
      </c>
      <c r="J15" s="78">
        <v>1</v>
      </c>
      <c r="K15" s="78">
        <v>1</v>
      </c>
      <c r="L15" s="78">
        <v>1</v>
      </c>
    </row>
    <row r="16" spans="5:12">
      <c r="E16" s="77">
        <v>0.44791666666666702</v>
      </c>
      <c r="F16" s="78">
        <v>0</v>
      </c>
      <c r="G16" s="78">
        <v>1</v>
      </c>
      <c r="H16" s="78">
        <v>1</v>
      </c>
      <c r="I16" s="78">
        <v>1</v>
      </c>
      <c r="J16" s="78">
        <v>1</v>
      </c>
      <c r="K16" s="78">
        <v>1</v>
      </c>
      <c r="L16" s="78">
        <v>1</v>
      </c>
    </row>
    <row r="17" spans="5:12" s="75" customFormat="1">
      <c r="E17" s="77">
        <v>0.45833333333333298</v>
      </c>
      <c r="F17" s="78">
        <v>0</v>
      </c>
      <c r="G17" s="78">
        <v>1</v>
      </c>
      <c r="H17" s="78">
        <v>1</v>
      </c>
      <c r="I17" s="78">
        <v>1</v>
      </c>
      <c r="J17" s="78">
        <v>1</v>
      </c>
      <c r="K17" s="78">
        <v>1</v>
      </c>
      <c r="L17" s="78">
        <v>1</v>
      </c>
    </row>
    <row r="18" spans="5:12" s="75" customFormat="1">
      <c r="E18" s="77">
        <v>0.46875</v>
      </c>
      <c r="F18" s="78">
        <v>0</v>
      </c>
      <c r="G18" s="78">
        <v>1</v>
      </c>
      <c r="H18" s="78">
        <v>1</v>
      </c>
      <c r="I18" s="78">
        <v>1</v>
      </c>
      <c r="J18" s="78">
        <v>1</v>
      </c>
      <c r="K18" s="78">
        <v>1</v>
      </c>
      <c r="L18" s="78">
        <v>1</v>
      </c>
    </row>
    <row r="19" spans="5:12" s="75" customFormat="1">
      <c r="E19" s="77">
        <v>0.47916666666666702</v>
      </c>
      <c r="F19" s="78">
        <v>0</v>
      </c>
      <c r="G19" s="78">
        <v>1</v>
      </c>
      <c r="H19" s="78">
        <v>1</v>
      </c>
      <c r="I19" s="78">
        <v>1</v>
      </c>
      <c r="J19" s="78">
        <v>1</v>
      </c>
      <c r="K19" s="78">
        <v>1</v>
      </c>
      <c r="L19" s="78">
        <v>1</v>
      </c>
    </row>
    <row r="20" spans="5:12" s="75" customFormat="1">
      <c r="E20" s="77">
        <v>0.48958333333333298</v>
      </c>
      <c r="F20" s="78">
        <v>0</v>
      </c>
      <c r="G20" s="78">
        <v>1</v>
      </c>
      <c r="H20" s="78">
        <v>1</v>
      </c>
      <c r="I20" s="78">
        <v>1</v>
      </c>
      <c r="J20" s="78">
        <v>1</v>
      </c>
      <c r="K20" s="78">
        <v>1</v>
      </c>
      <c r="L20" s="78">
        <v>1</v>
      </c>
    </row>
    <row r="21" spans="5:12" s="75" customFormat="1">
      <c r="E21" s="77">
        <v>0.5</v>
      </c>
      <c r="F21" s="78">
        <v>0</v>
      </c>
      <c r="G21" s="78">
        <v>1</v>
      </c>
      <c r="H21" s="78">
        <v>1</v>
      </c>
      <c r="I21" s="78">
        <v>1</v>
      </c>
      <c r="J21" s="78">
        <v>1</v>
      </c>
      <c r="K21" s="78">
        <v>1</v>
      </c>
      <c r="L21" s="78">
        <v>1</v>
      </c>
    </row>
    <row r="22" spans="5:12" s="75" customFormat="1">
      <c r="E22" s="77">
        <v>0.51041666666666696</v>
      </c>
      <c r="F22" s="78">
        <v>0</v>
      </c>
      <c r="G22" s="78">
        <v>1</v>
      </c>
      <c r="H22" s="78">
        <v>1</v>
      </c>
      <c r="I22" s="78">
        <v>1</v>
      </c>
      <c r="J22" s="78">
        <v>1</v>
      </c>
      <c r="K22" s="78">
        <v>1</v>
      </c>
      <c r="L22" s="78">
        <v>1</v>
      </c>
    </row>
    <row r="23" spans="5:12" s="75" customFormat="1">
      <c r="E23" s="77">
        <v>0.52083333333333304</v>
      </c>
      <c r="F23" s="78">
        <v>0</v>
      </c>
      <c r="G23" s="78">
        <v>1</v>
      </c>
      <c r="H23" s="78">
        <v>1</v>
      </c>
      <c r="I23" s="78">
        <v>1</v>
      </c>
      <c r="J23" s="78">
        <v>1</v>
      </c>
      <c r="K23" s="78">
        <v>1</v>
      </c>
      <c r="L23" s="78">
        <v>1</v>
      </c>
    </row>
    <row r="24" spans="5:12" s="75" customFormat="1">
      <c r="E24" s="77">
        <v>0.53125</v>
      </c>
      <c r="F24" s="78">
        <v>0</v>
      </c>
      <c r="G24" s="78">
        <v>1</v>
      </c>
      <c r="H24" s="78">
        <v>1</v>
      </c>
      <c r="I24" s="78">
        <v>1</v>
      </c>
      <c r="J24" s="78">
        <v>1</v>
      </c>
      <c r="K24" s="78">
        <v>1</v>
      </c>
      <c r="L24" s="78">
        <v>1</v>
      </c>
    </row>
    <row r="25" spans="5:12" s="75" customFormat="1">
      <c r="E25" s="77">
        <v>0.54166666666666696</v>
      </c>
      <c r="F25" s="78">
        <v>0</v>
      </c>
      <c r="G25" s="78">
        <v>1</v>
      </c>
      <c r="H25" s="78">
        <v>1</v>
      </c>
      <c r="I25" s="78">
        <v>1</v>
      </c>
      <c r="J25" s="78">
        <v>1</v>
      </c>
      <c r="K25" s="78">
        <v>1</v>
      </c>
      <c r="L25" s="78">
        <v>1</v>
      </c>
    </row>
    <row r="26" spans="5:12" s="75" customFormat="1">
      <c r="E26" s="77">
        <v>0.55208333333333304</v>
      </c>
      <c r="F26" s="78">
        <v>0</v>
      </c>
      <c r="G26" s="78">
        <v>1</v>
      </c>
      <c r="H26" s="78">
        <v>1</v>
      </c>
      <c r="I26" s="78">
        <v>1</v>
      </c>
      <c r="J26" s="78">
        <v>1</v>
      </c>
      <c r="K26" s="78">
        <v>1</v>
      </c>
      <c r="L26" s="78">
        <v>1</v>
      </c>
    </row>
    <row r="27" spans="5:12" s="75" customFormat="1">
      <c r="E27" s="77">
        <v>0.5625</v>
      </c>
      <c r="F27" s="78">
        <v>0</v>
      </c>
      <c r="G27" s="78">
        <v>1</v>
      </c>
      <c r="H27" s="78">
        <v>1</v>
      </c>
      <c r="I27" s="78">
        <v>1</v>
      </c>
      <c r="J27" s="78">
        <v>1</v>
      </c>
      <c r="K27" s="78">
        <v>1</v>
      </c>
      <c r="L27" s="78">
        <v>1</v>
      </c>
    </row>
    <row r="28" spans="5:12" s="75" customFormat="1">
      <c r="E28" s="77">
        <v>0.57291666666666696</v>
      </c>
      <c r="F28" s="78">
        <v>0</v>
      </c>
      <c r="G28" s="78">
        <v>1</v>
      </c>
      <c r="H28" s="78">
        <v>1</v>
      </c>
      <c r="I28" s="78">
        <v>1</v>
      </c>
      <c r="J28" s="78">
        <v>1</v>
      </c>
      <c r="K28" s="78">
        <v>1</v>
      </c>
      <c r="L28" s="78">
        <v>1</v>
      </c>
    </row>
    <row r="29" spans="5:12" s="75" customFormat="1">
      <c r="E29" s="77">
        <v>0.58333333333333304</v>
      </c>
      <c r="F29" s="78">
        <v>0</v>
      </c>
      <c r="G29" s="78">
        <v>1</v>
      </c>
      <c r="H29" s="78">
        <v>1</v>
      </c>
      <c r="I29" s="78">
        <v>1</v>
      </c>
      <c r="J29" s="78">
        <v>1</v>
      </c>
      <c r="K29" s="78">
        <v>1</v>
      </c>
      <c r="L29" s="78">
        <v>1</v>
      </c>
    </row>
    <row r="30" spans="5:12" s="75" customFormat="1">
      <c r="E30" s="77">
        <v>0.59375</v>
      </c>
      <c r="F30" s="78">
        <v>0</v>
      </c>
      <c r="G30" s="78">
        <v>1</v>
      </c>
      <c r="H30" s="78">
        <v>1</v>
      </c>
      <c r="I30" s="78">
        <v>1</v>
      </c>
      <c r="J30" s="78">
        <v>1</v>
      </c>
      <c r="K30" s="78">
        <v>1</v>
      </c>
      <c r="L30" s="78">
        <v>1</v>
      </c>
    </row>
    <row r="31" spans="5:12" s="75" customFormat="1">
      <c r="E31" s="77">
        <v>0.60416666666666696</v>
      </c>
      <c r="F31" s="78">
        <v>0</v>
      </c>
      <c r="G31" s="78">
        <v>1</v>
      </c>
      <c r="H31" s="78">
        <v>1</v>
      </c>
      <c r="I31" s="78">
        <v>1</v>
      </c>
      <c r="J31" s="78">
        <v>1</v>
      </c>
      <c r="K31" s="78">
        <v>1</v>
      </c>
      <c r="L31" s="78">
        <v>1</v>
      </c>
    </row>
    <row r="32" spans="5:12" s="75" customFormat="1">
      <c r="E32" s="77">
        <v>0.61458333333333304</v>
      </c>
      <c r="F32" s="78">
        <v>0</v>
      </c>
      <c r="G32" s="78">
        <v>1</v>
      </c>
      <c r="H32" s="78">
        <v>1</v>
      </c>
      <c r="I32" s="78">
        <v>1</v>
      </c>
      <c r="J32" s="78">
        <v>1</v>
      </c>
      <c r="K32" s="78">
        <v>1</v>
      </c>
      <c r="L32" s="78">
        <v>1</v>
      </c>
    </row>
    <row r="33" spans="5:12" s="75" customFormat="1">
      <c r="E33" s="77">
        <v>0.625</v>
      </c>
      <c r="F33" s="78">
        <v>0</v>
      </c>
      <c r="G33" s="78">
        <v>1</v>
      </c>
      <c r="H33" s="78">
        <v>1</v>
      </c>
      <c r="I33" s="78">
        <v>1</v>
      </c>
      <c r="J33" s="78">
        <v>1</v>
      </c>
      <c r="K33" s="78">
        <v>1</v>
      </c>
      <c r="L33" s="78">
        <v>1</v>
      </c>
    </row>
    <row r="34" spans="5:12" s="75" customFormat="1">
      <c r="E34" s="77">
        <v>0.63541666666666696</v>
      </c>
      <c r="F34" s="78">
        <v>0</v>
      </c>
      <c r="G34" s="78">
        <v>1</v>
      </c>
      <c r="H34" s="78">
        <v>1</v>
      </c>
      <c r="I34" s="78">
        <v>1</v>
      </c>
      <c r="J34" s="78">
        <v>1</v>
      </c>
      <c r="K34" s="78">
        <v>1</v>
      </c>
      <c r="L34" s="78">
        <v>1</v>
      </c>
    </row>
    <row r="35" spans="5:12" s="75" customFormat="1">
      <c r="E35" s="77">
        <v>0.64583333333333304</v>
      </c>
      <c r="F35" s="78">
        <v>0</v>
      </c>
      <c r="G35" s="78">
        <v>1</v>
      </c>
      <c r="H35" s="78">
        <v>1</v>
      </c>
      <c r="I35" s="78">
        <v>1</v>
      </c>
      <c r="J35" s="78">
        <v>1</v>
      </c>
      <c r="K35" s="78">
        <v>1</v>
      </c>
      <c r="L35" s="78">
        <v>1</v>
      </c>
    </row>
    <row r="36" spans="5:12" s="75" customFormat="1">
      <c r="E36" s="77">
        <v>0.65625</v>
      </c>
      <c r="F36" s="78">
        <v>0</v>
      </c>
      <c r="G36" s="78">
        <v>1</v>
      </c>
      <c r="H36" s="78">
        <v>1</v>
      </c>
      <c r="I36" s="78">
        <v>1</v>
      </c>
      <c r="J36" s="78">
        <v>1</v>
      </c>
      <c r="K36" s="78">
        <v>1</v>
      </c>
      <c r="L36" s="78">
        <v>1</v>
      </c>
    </row>
    <row r="37" spans="5:12" s="75" customFormat="1">
      <c r="E37" s="77">
        <v>0.66666666666666696</v>
      </c>
      <c r="F37" s="78">
        <v>0</v>
      </c>
      <c r="G37" s="78">
        <v>1</v>
      </c>
      <c r="H37" s="78">
        <v>1</v>
      </c>
      <c r="I37" s="78">
        <v>1</v>
      </c>
      <c r="J37" s="78">
        <v>1</v>
      </c>
      <c r="K37" s="78">
        <v>1</v>
      </c>
      <c r="L37" s="78">
        <v>0</v>
      </c>
    </row>
    <row r="38" spans="5:12" s="75" customFormat="1">
      <c r="E38" s="77">
        <v>0.67708333333333304</v>
      </c>
      <c r="F38" s="78">
        <v>0</v>
      </c>
      <c r="G38" s="78">
        <v>1</v>
      </c>
      <c r="H38" s="78">
        <v>1</v>
      </c>
      <c r="I38" s="78">
        <v>1</v>
      </c>
      <c r="J38" s="78">
        <v>1</v>
      </c>
      <c r="K38" s="78">
        <v>1</v>
      </c>
      <c r="L38" s="78">
        <v>0</v>
      </c>
    </row>
    <row r="39" spans="5:12" s="75" customFormat="1">
      <c r="E39" s="77">
        <v>0.6875</v>
      </c>
      <c r="F39" s="78">
        <v>0</v>
      </c>
      <c r="G39" s="78">
        <v>1</v>
      </c>
      <c r="H39" s="78">
        <v>1</v>
      </c>
      <c r="I39" s="78">
        <v>1</v>
      </c>
      <c r="J39" s="78">
        <v>1</v>
      </c>
      <c r="K39" s="78">
        <v>1</v>
      </c>
      <c r="L39" s="78">
        <v>0</v>
      </c>
    </row>
    <row r="40" spans="5:12" s="75" customFormat="1">
      <c r="E40" s="77">
        <v>0.69791666666666696</v>
      </c>
      <c r="F40" s="78">
        <v>0</v>
      </c>
      <c r="G40" s="78">
        <v>1</v>
      </c>
      <c r="H40" s="78">
        <v>1</v>
      </c>
      <c r="I40" s="78">
        <v>1</v>
      </c>
      <c r="J40" s="78">
        <v>1</v>
      </c>
      <c r="K40" s="78">
        <v>1</v>
      </c>
      <c r="L40" s="78">
        <v>0</v>
      </c>
    </row>
    <row r="41" spans="5:12" s="75" customFormat="1">
      <c r="E41" s="79"/>
      <c r="F41" s="79"/>
      <c r="G41" s="79"/>
      <c r="H41" s="79"/>
      <c r="I41" s="79"/>
      <c r="J41" s="79"/>
      <c r="K41" s="79"/>
      <c r="L41" s="79"/>
    </row>
    <row r="42" spans="5:12" s="75" customFormat="1">
      <c r="E42" s="79"/>
      <c r="F42" s="79"/>
      <c r="G42" s="79"/>
      <c r="H42" s="79"/>
      <c r="I42" s="79"/>
      <c r="J42" s="79"/>
      <c r="K42" s="79"/>
      <c r="L42" s="79"/>
    </row>
    <row r="43" spans="5:12" s="75" customFormat="1">
      <c r="E43" s="79"/>
      <c r="F43" s="79"/>
      <c r="G43" s="79"/>
      <c r="H43" s="79"/>
      <c r="I43" s="79"/>
      <c r="J43" s="79"/>
      <c r="K43" s="79"/>
      <c r="L43" s="79"/>
    </row>
    <row r="44" spans="5:12" s="75" customFormat="1">
      <c r="E44" s="79"/>
      <c r="F44" s="79"/>
      <c r="G44" s="79"/>
      <c r="H44" s="79"/>
      <c r="I44" s="79"/>
      <c r="J44" s="79"/>
      <c r="K44" s="79"/>
      <c r="L44" s="79"/>
    </row>
    <row r="45" spans="5:12" s="75" customFormat="1">
      <c r="E45" s="79"/>
      <c r="F45" s="79"/>
      <c r="G45" s="79"/>
      <c r="H45" s="79"/>
      <c r="I45" s="79"/>
      <c r="J45" s="79"/>
      <c r="K45" s="79"/>
      <c r="L45" s="79"/>
    </row>
    <row r="46" spans="5:12" s="75" customFormat="1">
      <c r="E46" s="79"/>
      <c r="F46" s="79"/>
      <c r="G46" s="79"/>
      <c r="H46" s="79"/>
      <c r="I46" s="79"/>
      <c r="J46" s="79"/>
      <c r="K46" s="79"/>
      <c r="L46" s="79"/>
    </row>
    <row r="47" spans="5:12" s="75" customFormat="1">
      <c r="E47" s="79"/>
      <c r="F47" s="79"/>
      <c r="G47" s="79"/>
      <c r="H47" s="79"/>
      <c r="I47" s="79"/>
      <c r="J47" s="79"/>
      <c r="K47" s="79"/>
      <c r="L47" s="79"/>
    </row>
    <row r="48" spans="5:12" s="75" customFormat="1">
      <c r="E48" s="79"/>
      <c r="F48" s="79"/>
      <c r="G48" s="79"/>
      <c r="H48" s="79"/>
      <c r="I48" s="79"/>
      <c r="J48" s="79"/>
      <c r="K48" s="79"/>
      <c r="L48" s="79"/>
    </row>
    <row r="49" spans="5:12" s="75" customFormat="1">
      <c r="E49" s="79"/>
      <c r="F49" s="79"/>
      <c r="G49" s="79"/>
      <c r="H49" s="79"/>
      <c r="I49" s="79"/>
      <c r="J49" s="79"/>
      <c r="K49" s="79"/>
      <c r="L49" s="79"/>
    </row>
    <row r="50" spans="5:12" s="75" customFormat="1">
      <c r="E50" s="79"/>
      <c r="F50" s="79"/>
      <c r="G50" s="79"/>
      <c r="H50" s="79"/>
      <c r="I50" s="79"/>
      <c r="J50" s="79"/>
      <c r="K50" s="79"/>
      <c r="L50" s="79"/>
    </row>
    <row r="51" spans="5:12" s="75" customFormat="1">
      <c r="E51" s="79"/>
      <c r="F51" s="79"/>
      <c r="G51" s="79"/>
      <c r="H51" s="79"/>
      <c r="I51" s="79"/>
      <c r="J51" s="79"/>
      <c r="K51" s="79"/>
      <c r="L51" s="79"/>
    </row>
    <row r="52" spans="5:12" s="75" customFormat="1">
      <c r="E52" s="79"/>
      <c r="F52" s="79"/>
      <c r="G52" s="79"/>
      <c r="H52" s="79"/>
      <c r="I52" s="79"/>
      <c r="J52" s="79"/>
      <c r="K52" s="79"/>
      <c r="L52" s="79"/>
    </row>
    <row r="53" spans="5:12" s="75" customFormat="1">
      <c r="E53" s="79"/>
      <c r="F53" s="79"/>
      <c r="G53" s="79"/>
      <c r="H53" s="79"/>
      <c r="I53" s="79"/>
      <c r="J53" s="79"/>
      <c r="K53" s="79"/>
      <c r="L53" s="79"/>
    </row>
    <row r="54" spans="5:12" s="75" customFormat="1">
      <c r="E54" s="79"/>
      <c r="F54" s="79"/>
      <c r="G54" s="79"/>
      <c r="H54" s="79"/>
      <c r="I54" s="79"/>
      <c r="J54" s="79"/>
      <c r="K54" s="79"/>
      <c r="L54" s="79"/>
    </row>
    <row r="55" spans="5:12" s="75" customFormat="1">
      <c r="E55" s="79"/>
      <c r="F55" s="79"/>
      <c r="G55" s="79"/>
      <c r="H55" s="79"/>
      <c r="I55" s="79"/>
      <c r="J55" s="79"/>
      <c r="K55" s="79"/>
      <c r="L55" s="79"/>
    </row>
    <row r="56" spans="5:12" s="75" customFormat="1">
      <c r="E56" s="79"/>
      <c r="F56" s="79"/>
      <c r="G56" s="79"/>
      <c r="H56" s="79"/>
      <c r="I56" s="79"/>
      <c r="J56" s="79"/>
      <c r="K56" s="79"/>
      <c r="L56" s="79"/>
    </row>
    <row r="57" spans="5:12" s="75" customFormat="1">
      <c r="E57" s="79"/>
      <c r="F57" s="79"/>
      <c r="G57" s="79"/>
      <c r="H57" s="79"/>
      <c r="I57" s="79"/>
      <c r="J57" s="79"/>
      <c r="K57" s="79"/>
      <c r="L57" s="79"/>
    </row>
    <row r="58" spans="5:12" s="75" customFormat="1">
      <c r="E58" s="79"/>
      <c r="F58" s="79"/>
      <c r="G58" s="79"/>
      <c r="H58" s="79"/>
      <c r="I58" s="79"/>
      <c r="J58" s="79"/>
      <c r="K58" s="79"/>
      <c r="L58" s="79"/>
    </row>
    <row r="59" spans="5:12" s="75" customFormat="1">
      <c r="E59" s="79"/>
      <c r="F59" s="79"/>
      <c r="G59" s="79"/>
      <c r="H59" s="79"/>
      <c r="I59" s="79"/>
      <c r="J59" s="79"/>
      <c r="K59" s="79"/>
      <c r="L59" s="79"/>
    </row>
    <row r="60" spans="5:12" s="75" customFormat="1">
      <c r="E60" s="79"/>
      <c r="F60" s="79"/>
      <c r="G60" s="79"/>
      <c r="H60" s="79"/>
      <c r="I60" s="79"/>
      <c r="J60" s="79"/>
      <c r="K60" s="79"/>
      <c r="L60" s="79"/>
    </row>
    <row r="61" spans="5:12" s="75" customFormat="1">
      <c r="E61" s="79"/>
      <c r="F61" s="79"/>
      <c r="G61" s="79"/>
      <c r="H61" s="79"/>
      <c r="I61" s="79"/>
      <c r="J61" s="79"/>
      <c r="K61" s="79"/>
      <c r="L61" s="79"/>
    </row>
    <row r="62" spans="5:12" s="75" customFormat="1">
      <c r="E62" s="79"/>
      <c r="F62" s="79"/>
      <c r="G62" s="79"/>
      <c r="H62" s="79"/>
      <c r="I62" s="79"/>
      <c r="J62" s="79"/>
      <c r="K62" s="79"/>
      <c r="L62" s="79"/>
    </row>
    <row r="63" spans="5:12" s="75" customFormat="1">
      <c r="E63" s="79"/>
      <c r="F63" s="79"/>
      <c r="G63" s="79"/>
      <c r="H63" s="79"/>
      <c r="I63" s="79"/>
      <c r="J63" s="79"/>
      <c r="K63" s="79"/>
      <c r="L63" s="79"/>
    </row>
    <row r="64" spans="5:12" s="75" customFormat="1">
      <c r="E64" s="79"/>
      <c r="F64" s="79"/>
      <c r="G64" s="79"/>
      <c r="H64" s="79"/>
      <c r="I64" s="79"/>
      <c r="J64" s="79"/>
      <c r="K64" s="79"/>
      <c r="L64" s="79"/>
    </row>
    <row r="65" spans="5:12" s="75" customFormat="1">
      <c r="E65" s="79"/>
      <c r="F65" s="79"/>
      <c r="G65" s="79"/>
      <c r="H65" s="79"/>
      <c r="I65" s="79"/>
      <c r="J65" s="79"/>
      <c r="K65" s="79"/>
      <c r="L65" s="79"/>
    </row>
    <row r="66" spans="5:12" s="75" customFormat="1">
      <c r="E66" s="79"/>
      <c r="F66" s="79"/>
      <c r="G66" s="79"/>
      <c r="H66" s="79"/>
      <c r="I66" s="79"/>
      <c r="J66" s="79"/>
      <c r="K66" s="79"/>
      <c r="L66" s="79"/>
    </row>
    <row r="67" spans="5:12" s="75" customFormat="1">
      <c r="E67" s="79"/>
      <c r="F67" s="79"/>
      <c r="G67" s="79"/>
      <c r="H67" s="79"/>
      <c r="I67" s="79"/>
      <c r="J67" s="79"/>
      <c r="K67" s="79"/>
      <c r="L67" s="79"/>
    </row>
    <row r="68" spans="5:12" s="75" customFormat="1">
      <c r="E68" s="79"/>
      <c r="F68" s="79"/>
      <c r="G68" s="79"/>
      <c r="H68" s="79"/>
      <c r="I68" s="79"/>
      <c r="J68" s="79"/>
      <c r="K68" s="79"/>
      <c r="L68" s="79"/>
    </row>
    <row r="69" spans="5:12" s="75" customFormat="1">
      <c r="E69" s="79"/>
      <c r="F69" s="79"/>
      <c r="G69" s="79"/>
      <c r="H69" s="79"/>
      <c r="I69" s="79"/>
      <c r="J69" s="79"/>
      <c r="K69" s="79"/>
      <c r="L69" s="79"/>
    </row>
    <row r="70" spans="5:12" s="75" customFormat="1">
      <c r="E70" s="79"/>
      <c r="F70" s="79"/>
      <c r="G70" s="79"/>
      <c r="H70" s="79"/>
      <c r="I70" s="79"/>
      <c r="J70" s="79"/>
      <c r="K70" s="79"/>
      <c r="L70" s="79"/>
    </row>
    <row r="71" spans="5:12" s="75" customFormat="1">
      <c r="E71" s="79"/>
      <c r="F71" s="79"/>
      <c r="G71" s="79"/>
      <c r="H71" s="79"/>
      <c r="I71" s="79"/>
      <c r="J71" s="79"/>
      <c r="K71" s="79"/>
      <c r="L71" s="79"/>
    </row>
    <row r="72" spans="5:12" s="75" customFormat="1">
      <c r="E72" s="79"/>
      <c r="F72" s="79"/>
      <c r="G72" s="79"/>
      <c r="H72" s="79"/>
      <c r="I72" s="79"/>
      <c r="J72" s="79"/>
      <c r="K72" s="79"/>
      <c r="L72" s="79"/>
    </row>
    <row r="73" spans="5:12" s="75" customFormat="1">
      <c r="E73" s="79"/>
      <c r="F73" s="79"/>
      <c r="G73" s="79"/>
      <c r="H73" s="79"/>
      <c r="I73" s="79"/>
      <c r="J73" s="79"/>
      <c r="K73" s="79"/>
      <c r="L73" s="79"/>
    </row>
    <row r="74" spans="5:12" s="75" customFormat="1">
      <c r="E74" s="79"/>
      <c r="F74" s="79"/>
      <c r="G74" s="79"/>
      <c r="H74" s="79"/>
      <c r="I74" s="79"/>
      <c r="J74" s="79"/>
      <c r="K74" s="79"/>
      <c r="L74" s="79"/>
    </row>
    <row r="75" spans="5:12" s="75" customFormat="1">
      <c r="E75" s="79"/>
      <c r="F75" s="79"/>
      <c r="G75" s="79"/>
      <c r="H75" s="79"/>
      <c r="I75" s="79"/>
      <c r="J75" s="79"/>
      <c r="K75" s="79"/>
      <c r="L75" s="79"/>
    </row>
    <row r="76" spans="5:12" s="75" customFormat="1">
      <c r="E76" s="79"/>
      <c r="F76" s="79"/>
      <c r="G76" s="79"/>
      <c r="H76" s="79"/>
      <c r="I76" s="79"/>
      <c r="J76" s="79"/>
      <c r="K76" s="79"/>
      <c r="L76" s="79"/>
    </row>
  </sheetData>
  <sheetProtection formatCells="0" formatColumns="0" formatRows="0" insertColumns="0" insertRows="0" insertHyperlinks="0" deleteColumns="0" deleteRows="0" sort="0" autoFilter="0" pivotTables="0"/>
  <mergeCells count="1">
    <mergeCell ref="F3:J3"/>
  </mergeCells>
  <pageMargins left="0.7" right="0.7" top="0.75" bottom="0.75" header="0.3" footer="0.3"/>
  <pageSetup orientation="portrait"/>
</worksheet>
</file>

<file path=xl/worksheets/sheet12.xml><?xml version="1.0" encoding="utf-8"?>
<worksheet xmlns="http://schemas.openxmlformats.org/spreadsheetml/2006/main" xmlns:r="http://schemas.openxmlformats.org/officeDocument/2006/relationships">
  <sheetPr codeName="Sheet5"/>
  <dimension ref="A4:K25"/>
  <sheetViews>
    <sheetView workbookViewId="0">
      <selection activeCell="D13" sqref="D13:K13"/>
    </sheetView>
  </sheetViews>
  <sheetFormatPr defaultColWidth="9.140625" defaultRowHeight="15"/>
  <cols>
    <col min="1" max="1" width="22.85546875" style="67" customWidth="1"/>
    <col min="2" max="2" width="7.42578125" style="67" customWidth="1"/>
    <col min="3" max="3" width="24.42578125" style="67" customWidth="1"/>
    <col min="4" max="10" width="15.7109375" style="67" customWidth="1"/>
    <col min="11" max="11" width="17" style="67" customWidth="1"/>
    <col min="12" max="16384" width="9.140625" style="67"/>
  </cols>
  <sheetData>
    <row r="4" spans="1:11" ht="21">
      <c r="E4" s="147" t="s">
        <v>49</v>
      </c>
      <c r="F4" s="148"/>
      <c r="G4" s="148"/>
      <c r="H4" s="149"/>
    </row>
    <row r="7" spans="1:11">
      <c r="A7" s="68"/>
    </row>
    <row r="8" spans="1:11">
      <c r="A8" s="69"/>
      <c r="C8" s="70"/>
      <c r="D8" s="71" t="str">
        <f>'Staff Assignments'!$C$2</f>
        <v>Sunday</v>
      </c>
      <c r="E8" s="71" t="str">
        <f>'Staff Assignments'!$E$2</f>
        <v>Monday</v>
      </c>
      <c r="F8" s="71" t="str">
        <f>'Staff Assignments'!$G$2</f>
        <v>Tuesday</v>
      </c>
      <c r="G8" s="71" t="str">
        <f>'Staff Assignments'!$I$2</f>
        <v>Wednesday</v>
      </c>
      <c r="H8" s="71" t="str">
        <f>'Staff Assignments'!$K$2</f>
        <v>Thursday</v>
      </c>
      <c r="I8" s="71" t="str">
        <f>'Staff Assignments'!$M$2</f>
        <v>Friday</v>
      </c>
      <c r="J8" s="71" t="str">
        <f>'Staff Assignments'!$O$2</f>
        <v>Saturday</v>
      </c>
      <c r="K8" s="71" t="s">
        <v>50</v>
      </c>
    </row>
    <row r="9" spans="1:11">
      <c r="A9" s="69"/>
      <c r="C9" s="70" t="s">
        <v>51</v>
      </c>
      <c r="D9" s="72">
        <f>'Sales Forecast'!C14</f>
        <v>0</v>
      </c>
      <c r="E9" s="72">
        <f>'Sales Forecast'!D14</f>
        <v>5000</v>
      </c>
      <c r="F9" s="72">
        <f>'Sales Forecast'!E14</f>
        <v>5000</v>
      </c>
      <c r="G9" s="72">
        <f>'Sales Forecast'!F14</f>
        <v>5000</v>
      </c>
      <c r="H9" s="72">
        <f>'Sales Forecast'!G14</f>
        <v>5000</v>
      </c>
      <c r="I9" s="72">
        <f>'Sales Forecast'!H14</f>
        <v>5000</v>
      </c>
      <c r="J9" s="72">
        <f>'Sales Forecast'!I14</f>
        <v>3000</v>
      </c>
      <c r="K9" s="72">
        <f>SUM(D9:J9)</f>
        <v>28000</v>
      </c>
    </row>
    <row r="10" spans="1:11">
      <c r="A10" s="69"/>
      <c r="C10" s="70" t="s">
        <v>52</v>
      </c>
      <c r="D10" s="73">
        <v>0</v>
      </c>
      <c r="E10" s="73">
        <v>0</v>
      </c>
      <c r="F10" s="73">
        <v>0</v>
      </c>
      <c r="G10" s="73">
        <v>0</v>
      </c>
      <c r="H10" s="73">
        <v>0</v>
      </c>
      <c r="I10" s="73">
        <v>0</v>
      </c>
      <c r="J10" s="73">
        <v>0</v>
      </c>
      <c r="K10" s="73">
        <f>SUM(D10:J10)</f>
        <v>0</v>
      </c>
    </row>
    <row r="11" spans="1:11">
      <c r="A11" s="69"/>
      <c r="C11" s="70" t="s">
        <v>53</v>
      </c>
      <c r="D11" s="73">
        <v>0</v>
      </c>
      <c r="E11" s="73">
        <v>0</v>
      </c>
      <c r="F11" s="73">
        <v>0</v>
      </c>
      <c r="G11" s="73">
        <v>0</v>
      </c>
      <c r="H11" s="73">
        <v>0</v>
      </c>
      <c r="I11" s="73">
        <v>0</v>
      </c>
      <c r="J11" s="73">
        <v>0</v>
      </c>
      <c r="K11" s="73">
        <f t="shared" ref="K11:K12" si="0">SUM(D11:J11)</f>
        <v>0</v>
      </c>
    </row>
    <row r="12" spans="1:11">
      <c r="A12" s="69"/>
      <c r="C12" s="70" t="s">
        <v>54</v>
      </c>
      <c r="D12" s="73">
        <f>D11+D10</f>
        <v>0</v>
      </c>
      <c r="E12" s="73">
        <f>E11+E10</f>
        <v>0</v>
      </c>
      <c r="F12" s="73">
        <f t="shared" ref="F12:J12" si="1">F11+F10</f>
        <v>0</v>
      </c>
      <c r="G12" s="73">
        <f t="shared" si="1"/>
        <v>0</v>
      </c>
      <c r="H12" s="73">
        <f t="shared" si="1"/>
        <v>0</v>
      </c>
      <c r="I12" s="73">
        <f t="shared" si="1"/>
        <v>0</v>
      </c>
      <c r="J12" s="73">
        <f t="shared" si="1"/>
        <v>0</v>
      </c>
      <c r="K12" s="73">
        <f t="shared" si="0"/>
        <v>0</v>
      </c>
    </row>
    <row r="13" spans="1:11">
      <c r="A13" s="69"/>
      <c r="C13" s="70" t="s">
        <v>55</v>
      </c>
      <c r="D13" s="74" t="str">
        <f t="shared" ref="D13:K13" si="2">IF(D9&gt;0,D12/D9,"")</f>
        <v/>
      </c>
      <c r="E13" s="74">
        <f t="shared" si="2"/>
        <v>0</v>
      </c>
      <c r="F13" s="74">
        <f t="shared" si="2"/>
        <v>0</v>
      </c>
      <c r="G13" s="74">
        <f t="shared" si="2"/>
        <v>0</v>
      </c>
      <c r="H13" s="74">
        <f t="shared" si="2"/>
        <v>0</v>
      </c>
      <c r="I13" s="74">
        <f t="shared" si="2"/>
        <v>0</v>
      </c>
      <c r="J13" s="74">
        <f t="shared" si="2"/>
        <v>0</v>
      </c>
      <c r="K13" s="74">
        <f t="shared" si="2"/>
        <v>0</v>
      </c>
    </row>
    <row r="14" spans="1:11">
      <c r="A14" s="69"/>
    </row>
    <row r="15" spans="1:11">
      <c r="A15" s="69"/>
    </row>
    <row r="16" spans="1:11">
      <c r="A16" s="69"/>
    </row>
    <row r="17" spans="1:1">
      <c r="A17" s="69"/>
    </row>
    <row r="18" spans="1:1">
      <c r="A18" s="69"/>
    </row>
    <row r="19" spans="1:1">
      <c r="A19" s="69"/>
    </row>
    <row r="20" spans="1:1">
      <c r="A20" s="69"/>
    </row>
    <row r="21" spans="1:1">
      <c r="A21" s="69"/>
    </row>
    <row r="22" spans="1:1">
      <c r="A22" s="69"/>
    </row>
    <row r="23" spans="1:1">
      <c r="A23" s="69"/>
    </row>
    <row r="24" spans="1:1">
      <c r="A24" s="69"/>
    </row>
    <row r="25" spans="1:1">
      <c r="A25" s="69"/>
    </row>
  </sheetData>
  <sheetProtection sheet="1" formatCells="0" formatColumns="0" formatRows="0" insertColumns="0" insertRows="0" insertHyperlinks="0" deleteColumns="0" deleteRows="0" sort="0" autoFilter="0" pivotTables="0"/>
  <mergeCells count="1">
    <mergeCell ref="E4:H4"/>
  </mergeCells>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heet17"/>
  <dimension ref="A1:C2"/>
  <sheetViews>
    <sheetView workbookViewId="0">
      <selection activeCell="A2" sqref="A2:C2"/>
    </sheetView>
  </sheetViews>
  <sheetFormatPr defaultColWidth="9.140625" defaultRowHeight="15"/>
  <cols>
    <col min="1" max="1" width="12" style="16" customWidth="1"/>
    <col min="2" max="2" width="17.85546875" style="16" customWidth="1"/>
    <col min="3" max="3" width="28.140625" style="62" customWidth="1"/>
    <col min="4" max="16384" width="9.140625" style="16"/>
  </cols>
  <sheetData>
    <row r="1" spans="1:3" ht="34.5">
      <c r="A1" s="63" t="s">
        <v>56</v>
      </c>
      <c r="B1" s="63" t="s">
        <v>57</v>
      </c>
      <c r="C1" s="64" t="s">
        <v>58</v>
      </c>
    </row>
    <row r="2" spans="1:3">
      <c r="A2" s="16" t="s">
        <v>38</v>
      </c>
      <c r="B2" s="65">
        <v>0</v>
      </c>
      <c r="C2" s="66"/>
    </row>
  </sheetData>
  <sheetProtection formatCells="0" formatColumns="0" formatRows="0" insertColumns="0" insertRows="0" insertHyperlinks="0" deleteColumns="0" deleteRows="0" sort="0" autoFilter="0" pivotTables="0"/>
  <sortState ref="A2:C2">
    <sortCondition ref="A1:A2"/>
  </sortState>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Sheet20"/>
  <dimension ref="A1:I35"/>
  <sheetViews>
    <sheetView workbookViewId="0">
      <selection activeCell="A2" sqref="A2:I33"/>
    </sheetView>
  </sheetViews>
  <sheetFormatPr defaultColWidth="9.140625" defaultRowHeight="15"/>
  <cols>
    <col min="1" max="1" width="12.85546875" style="59" customWidth="1"/>
    <col min="2" max="2" width="21" style="39" customWidth="1"/>
    <col min="3" max="9" width="11.42578125" style="29" customWidth="1"/>
    <col min="10" max="16384" width="9.140625" style="16"/>
  </cols>
  <sheetData>
    <row r="1" spans="1:9">
      <c r="A1" s="59" t="s">
        <v>16</v>
      </c>
      <c r="B1" s="40" t="s">
        <v>7</v>
      </c>
      <c r="C1" s="49" t="str">
        <f>'Staff Assignments'!$C$2</f>
        <v>Sunday</v>
      </c>
      <c r="D1" s="49" t="str">
        <f>'Staff Assignments'!$E$2</f>
        <v>Monday</v>
      </c>
      <c r="E1" s="49" t="str">
        <f>'Staff Assignments'!$G$2</f>
        <v>Tuesday</v>
      </c>
      <c r="F1" s="49" t="str">
        <f>'Staff Assignments'!$I$2</f>
        <v>Wednesday</v>
      </c>
      <c r="G1" s="49" t="str">
        <f>'Staff Assignments'!$K$2</f>
        <v>Thursday</v>
      </c>
      <c r="H1" s="49" t="str">
        <f>'Staff Assignments'!$M$2</f>
        <v>Friday</v>
      </c>
      <c r="I1" s="49" t="str">
        <f>'Staff Assignments'!$O$2</f>
        <v>Saturday</v>
      </c>
    </row>
    <row r="2" spans="1:9">
      <c r="A2" s="59">
        <v>0.375</v>
      </c>
      <c r="B2" s="39" t="s">
        <v>38</v>
      </c>
      <c r="C2" s="60">
        <v>0</v>
      </c>
      <c r="D2" s="60">
        <v>0</v>
      </c>
      <c r="E2" s="60">
        <v>0</v>
      </c>
      <c r="F2" s="60">
        <v>0</v>
      </c>
      <c r="G2" s="60">
        <v>0</v>
      </c>
      <c r="H2" s="60">
        <v>0</v>
      </c>
      <c r="I2" s="60">
        <v>0</v>
      </c>
    </row>
    <row r="3" spans="1:9">
      <c r="A3" s="59">
        <v>0.38541666666666702</v>
      </c>
      <c r="B3" s="39" t="s">
        <v>38</v>
      </c>
      <c r="C3" s="60">
        <v>0</v>
      </c>
      <c r="D3" s="60">
        <v>0</v>
      </c>
      <c r="E3" s="60">
        <v>0</v>
      </c>
      <c r="F3" s="60">
        <v>0</v>
      </c>
      <c r="G3" s="60">
        <v>0</v>
      </c>
      <c r="H3" s="60">
        <v>0</v>
      </c>
      <c r="I3" s="60">
        <v>0</v>
      </c>
    </row>
    <row r="4" spans="1:9">
      <c r="A4" s="59">
        <v>0.39583333333333298</v>
      </c>
      <c r="B4" s="39" t="s">
        <v>38</v>
      </c>
      <c r="C4" s="60">
        <v>0</v>
      </c>
      <c r="D4" s="60">
        <v>0</v>
      </c>
      <c r="E4" s="60">
        <v>0</v>
      </c>
      <c r="F4" s="60">
        <v>0</v>
      </c>
      <c r="G4" s="60">
        <v>0</v>
      </c>
      <c r="H4" s="60">
        <v>0</v>
      </c>
      <c r="I4" s="60">
        <v>0</v>
      </c>
    </row>
    <row r="5" spans="1:9">
      <c r="A5" s="59">
        <v>0.40625</v>
      </c>
      <c r="B5" s="39" t="s">
        <v>38</v>
      </c>
      <c r="C5" s="60">
        <v>0</v>
      </c>
      <c r="D5" s="60">
        <v>0</v>
      </c>
      <c r="E5" s="60">
        <v>0</v>
      </c>
      <c r="F5" s="60">
        <v>0</v>
      </c>
      <c r="G5" s="60">
        <v>0</v>
      </c>
      <c r="H5" s="60">
        <v>0</v>
      </c>
      <c r="I5" s="60">
        <v>0</v>
      </c>
    </row>
    <row r="6" spans="1:9">
      <c r="A6" s="59">
        <v>0.41666666666666702</v>
      </c>
      <c r="B6" s="39" t="s">
        <v>38</v>
      </c>
      <c r="C6" s="60">
        <v>0</v>
      </c>
      <c r="D6" s="60">
        <v>0</v>
      </c>
      <c r="E6" s="60">
        <v>0</v>
      </c>
      <c r="F6" s="60">
        <v>0</v>
      </c>
      <c r="G6" s="60">
        <v>0</v>
      </c>
      <c r="H6" s="60">
        <v>0</v>
      </c>
      <c r="I6" s="60">
        <v>0</v>
      </c>
    </row>
    <row r="7" spans="1:9">
      <c r="A7" s="59">
        <v>0.42708333333333298</v>
      </c>
      <c r="B7" s="39" t="s">
        <v>38</v>
      </c>
      <c r="C7" s="60">
        <v>0</v>
      </c>
      <c r="D7" s="60">
        <v>0</v>
      </c>
      <c r="E7" s="60">
        <v>0</v>
      </c>
      <c r="F7" s="60">
        <v>0</v>
      </c>
      <c r="G7" s="60">
        <v>0</v>
      </c>
      <c r="H7" s="60">
        <v>0</v>
      </c>
      <c r="I7" s="60">
        <v>0</v>
      </c>
    </row>
    <row r="8" spans="1:9">
      <c r="A8" s="59">
        <v>0.4375</v>
      </c>
      <c r="B8" s="39" t="s">
        <v>38</v>
      </c>
      <c r="C8" s="60">
        <v>0</v>
      </c>
      <c r="D8" s="60">
        <v>0</v>
      </c>
      <c r="E8" s="60">
        <v>0</v>
      </c>
      <c r="F8" s="60">
        <v>0</v>
      </c>
      <c r="G8" s="60">
        <v>0</v>
      </c>
      <c r="H8" s="60">
        <v>0</v>
      </c>
      <c r="I8" s="60">
        <v>0</v>
      </c>
    </row>
    <row r="9" spans="1:9">
      <c r="A9" s="59">
        <v>0.44791666666666702</v>
      </c>
      <c r="B9" s="39" t="s">
        <v>38</v>
      </c>
      <c r="C9" s="60">
        <v>0</v>
      </c>
      <c r="D9" s="60">
        <v>0</v>
      </c>
      <c r="E9" s="60">
        <v>0</v>
      </c>
      <c r="F9" s="60">
        <v>0</v>
      </c>
      <c r="G9" s="60">
        <v>0</v>
      </c>
      <c r="H9" s="60">
        <v>0</v>
      </c>
      <c r="I9" s="60">
        <v>0</v>
      </c>
    </row>
    <row r="10" spans="1:9">
      <c r="A10" s="59">
        <v>0.45833333333333298</v>
      </c>
      <c r="B10" s="39" t="s">
        <v>38</v>
      </c>
      <c r="C10" s="60">
        <v>0</v>
      </c>
      <c r="D10" s="60">
        <v>0</v>
      </c>
      <c r="E10" s="60">
        <v>0</v>
      </c>
      <c r="F10" s="60">
        <v>0</v>
      </c>
      <c r="G10" s="60">
        <v>0</v>
      </c>
      <c r="H10" s="60">
        <v>0</v>
      </c>
      <c r="I10" s="60">
        <v>0</v>
      </c>
    </row>
    <row r="11" spans="1:9">
      <c r="A11" s="59">
        <v>0.46875</v>
      </c>
      <c r="B11" s="39" t="s">
        <v>38</v>
      </c>
      <c r="C11" s="60">
        <v>0</v>
      </c>
      <c r="D11" s="60">
        <v>0</v>
      </c>
      <c r="E11" s="60">
        <v>0</v>
      </c>
      <c r="F11" s="60">
        <v>0</v>
      </c>
      <c r="G11" s="60">
        <v>0</v>
      </c>
      <c r="H11" s="60">
        <v>0</v>
      </c>
      <c r="I11" s="60">
        <v>0</v>
      </c>
    </row>
    <row r="12" spans="1:9">
      <c r="A12" s="59">
        <v>0.47916666666666702</v>
      </c>
      <c r="B12" s="39" t="s">
        <v>38</v>
      </c>
      <c r="C12" s="60">
        <v>0</v>
      </c>
      <c r="D12" s="60">
        <v>0</v>
      </c>
      <c r="E12" s="60">
        <v>0</v>
      </c>
      <c r="F12" s="60">
        <v>0</v>
      </c>
      <c r="G12" s="60">
        <v>0</v>
      </c>
      <c r="H12" s="60">
        <v>0</v>
      </c>
      <c r="I12" s="60">
        <v>0</v>
      </c>
    </row>
    <row r="13" spans="1:9">
      <c r="A13" s="59">
        <v>0.48958333333333298</v>
      </c>
      <c r="B13" s="39" t="s">
        <v>38</v>
      </c>
      <c r="C13" s="60">
        <v>0</v>
      </c>
      <c r="D13" s="60">
        <v>0</v>
      </c>
      <c r="E13" s="60">
        <v>0</v>
      </c>
      <c r="F13" s="60">
        <v>0</v>
      </c>
      <c r="G13" s="60">
        <v>0</v>
      </c>
      <c r="H13" s="60">
        <v>0</v>
      </c>
      <c r="I13" s="60">
        <v>0</v>
      </c>
    </row>
    <row r="14" spans="1:9">
      <c r="A14" s="59">
        <v>0.5</v>
      </c>
      <c r="B14" s="39" t="s">
        <v>38</v>
      </c>
      <c r="C14" s="60">
        <v>0</v>
      </c>
      <c r="D14" s="60">
        <v>0</v>
      </c>
      <c r="E14" s="60">
        <v>0</v>
      </c>
      <c r="F14" s="60">
        <v>0</v>
      </c>
      <c r="G14" s="60">
        <v>0</v>
      </c>
      <c r="H14" s="60">
        <v>0</v>
      </c>
      <c r="I14" s="60">
        <v>0</v>
      </c>
    </row>
    <row r="15" spans="1:9">
      <c r="A15" s="59">
        <v>0.51041666666666696</v>
      </c>
      <c r="B15" s="39" t="s">
        <v>38</v>
      </c>
      <c r="C15" s="60">
        <v>0</v>
      </c>
      <c r="D15" s="60">
        <v>0</v>
      </c>
      <c r="E15" s="60">
        <v>0</v>
      </c>
      <c r="F15" s="60">
        <v>0</v>
      </c>
      <c r="G15" s="60">
        <v>0</v>
      </c>
      <c r="H15" s="60">
        <v>0</v>
      </c>
      <c r="I15" s="60">
        <v>0</v>
      </c>
    </row>
    <row r="16" spans="1:9">
      <c r="A16" s="59">
        <v>0.52083333333333304</v>
      </c>
      <c r="B16" s="39" t="s">
        <v>38</v>
      </c>
      <c r="C16" s="60">
        <v>0</v>
      </c>
      <c r="D16" s="60">
        <v>0</v>
      </c>
      <c r="E16" s="60">
        <v>0</v>
      </c>
      <c r="F16" s="60">
        <v>0</v>
      </c>
      <c r="G16" s="60">
        <v>0</v>
      </c>
      <c r="H16" s="60">
        <v>0</v>
      </c>
      <c r="I16" s="60">
        <v>0</v>
      </c>
    </row>
    <row r="17" spans="1:9">
      <c r="A17" s="59">
        <v>0.53125</v>
      </c>
      <c r="B17" s="39" t="s">
        <v>38</v>
      </c>
      <c r="C17" s="60">
        <v>0</v>
      </c>
      <c r="D17" s="60">
        <v>0</v>
      </c>
      <c r="E17" s="60">
        <v>0</v>
      </c>
      <c r="F17" s="60">
        <v>0</v>
      </c>
      <c r="G17" s="60">
        <v>0</v>
      </c>
      <c r="H17" s="60">
        <v>0</v>
      </c>
      <c r="I17" s="60">
        <v>0</v>
      </c>
    </row>
    <row r="18" spans="1:9">
      <c r="A18" s="59">
        <v>0.54166666666666696</v>
      </c>
      <c r="B18" s="39" t="s">
        <v>38</v>
      </c>
      <c r="C18" s="60">
        <v>0</v>
      </c>
      <c r="D18" s="60">
        <v>0</v>
      </c>
      <c r="E18" s="60">
        <v>0</v>
      </c>
      <c r="F18" s="60">
        <v>0</v>
      </c>
      <c r="G18" s="60">
        <v>0</v>
      </c>
      <c r="H18" s="60">
        <v>0</v>
      </c>
      <c r="I18" s="60">
        <v>0</v>
      </c>
    </row>
    <row r="19" spans="1:9">
      <c r="A19" s="59">
        <v>0.55208333333333304</v>
      </c>
      <c r="B19" s="39" t="s">
        <v>38</v>
      </c>
      <c r="C19" s="60">
        <v>0</v>
      </c>
      <c r="D19" s="60">
        <v>0</v>
      </c>
      <c r="E19" s="60">
        <v>0</v>
      </c>
      <c r="F19" s="60">
        <v>0</v>
      </c>
      <c r="G19" s="60">
        <v>0</v>
      </c>
      <c r="H19" s="60">
        <v>0</v>
      </c>
      <c r="I19" s="60">
        <v>0</v>
      </c>
    </row>
    <row r="20" spans="1:9">
      <c r="A20" s="59">
        <v>0.5625</v>
      </c>
      <c r="B20" s="39" t="s">
        <v>38</v>
      </c>
      <c r="C20" s="60">
        <v>0</v>
      </c>
      <c r="D20" s="60">
        <v>0</v>
      </c>
      <c r="E20" s="60">
        <v>0</v>
      </c>
      <c r="F20" s="60">
        <v>0</v>
      </c>
      <c r="G20" s="60">
        <v>0</v>
      </c>
      <c r="H20" s="60">
        <v>0</v>
      </c>
      <c r="I20" s="60">
        <v>0</v>
      </c>
    </row>
    <row r="21" spans="1:9">
      <c r="A21" s="59">
        <v>0.57291666666666696</v>
      </c>
      <c r="B21" s="39" t="s">
        <v>38</v>
      </c>
      <c r="C21" s="60">
        <v>0</v>
      </c>
      <c r="D21" s="60">
        <v>0</v>
      </c>
      <c r="E21" s="60">
        <v>0</v>
      </c>
      <c r="F21" s="60">
        <v>0</v>
      </c>
      <c r="G21" s="60">
        <v>0</v>
      </c>
      <c r="H21" s="60">
        <v>0</v>
      </c>
      <c r="I21" s="60">
        <v>0</v>
      </c>
    </row>
    <row r="22" spans="1:9">
      <c r="A22" s="59">
        <v>0.58333333333333304</v>
      </c>
      <c r="B22" s="39" t="s">
        <v>38</v>
      </c>
      <c r="C22" s="60">
        <v>0</v>
      </c>
      <c r="D22" s="60">
        <v>0</v>
      </c>
      <c r="E22" s="60">
        <v>0</v>
      </c>
      <c r="F22" s="60">
        <v>0</v>
      </c>
      <c r="G22" s="60">
        <v>0</v>
      </c>
      <c r="H22" s="60">
        <v>0</v>
      </c>
      <c r="I22" s="60">
        <v>0</v>
      </c>
    </row>
    <row r="23" spans="1:9">
      <c r="A23" s="59">
        <v>0.59375</v>
      </c>
      <c r="B23" s="39" t="s">
        <v>38</v>
      </c>
      <c r="C23" s="60">
        <v>0</v>
      </c>
      <c r="D23" s="60">
        <v>0</v>
      </c>
      <c r="E23" s="60">
        <v>0</v>
      </c>
      <c r="F23" s="60">
        <v>0</v>
      </c>
      <c r="G23" s="60">
        <v>0</v>
      </c>
      <c r="H23" s="60">
        <v>0</v>
      </c>
      <c r="I23" s="60">
        <v>0</v>
      </c>
    </row>
    <row r="24" spans="1:9">
      <c r="A24" s="59">
        <v>0.60416666666666696</v>
      </c>
      <c r="B24" s="39" t="s">
        <v>38</v>
      </c>
      <c r="C24" s="60">
        <v>0</v>
      </c>
      <c r="D24" s="60">
        <v>0</v>
      </c>
      <c r="E24" s="60">
        <v>0</v>
      </c>
      <c r="F24" s="60">
        <v>0</v>
      </c>
      <c r="G24" s="60">
        <v>0</v>
      </c>
      <c r="H24" s="60">
        <v>0</v>
      </c>
      <c r="I24" s="60">
        <v>0</v>
      </c>
    </row>
    <row r="25" spans="1:9">
      <c r="A25" s="59">
        <v>0.61458333333333304</v>
      </c>
      <c r="B25" s="39" t="s">
        <v>38</v>
      </c>
      <c r="C25" s="60">
        <v>0</v>
      </c>
      <c r="D25" s="60">
        <v>0</v>
      </c>
      <c r="E25" s="60">
        <v>0</v>
      </c>
      <c r="F25" s="60">
        <v>0</v>
      </c>
      <c r="G25" s="60">
        <v>0</v>
      </c>
      <c r="H25" s="60">
        <v>0</v>
      </c>
      <c r="I25" s="60">
        <v>0</v>
      </c>
    </row>
    <row r="26" spans="1:9">
      <c r="A26" s="59">
        <v>0.625</v>
      </c>
      <c r="B26" s="39" t="s">
        <v>38</v>
      </c>
      <c r="C26" s="60">
        <v>0</v>
      </c>
      <c r="D26" s="60">
        <v>0</v>
      </c>
      <c r="E26" s="60">
        <v>0</v>
      </c>
      <c r="F26" s="60">
        <v>0</v>
      </c>
      <c r="G26" s="60">
        <v>0</v>
      </c>
      <c r="H26" s="60">
        <v>0</v>
      </c>
      <c r="I26" s="60">
        <v>0</v>
      </c>
    </row>
    <row r="27" spans="1:9">
      <c r="A27" s="59">
        <v>0.63541666666666696</v>
      </c>
      <c r="B27" s="39" t="s">
        <v>38</v>
      </c>
      <c r="C27" s="60">
        <v>0</v>
      </c>
      <c r="D27" s="60">
        <v>0</v>
      </c>
      <c r="E27" s="60">
        <v>0</v>
      </c>
      <c r="F27" s="60">
        <v>0</v>
      </c>
      <c r="G27" s="60">
        <v>0</v>
      </c>
      <c r="H27" s="60">
        <v>0</v>
      </c>
      <c r="I27" s="60">
        <v>0</v>
      </c>
    </row>
    <row r="28" spans="1:9">
      <c r="A28" s="59">
        <v>0.64583333333333304</v>
      </c>
      <c r="B28" s="39" t="s">
        <v>38</v>
      </c>
      <c r="C28" s="60">
        <v>0</v>
      </c>
      <c r="D28" s="60">
        <v>0</v>
      </c>
      <c r="E28" s="60">
        <v>0</v>
      </c>
      <c r="F28" s="60">
        <v>0</v>
      </c>
      <c r="G28" s="60">
        <v>0</v>
      </c>
      <c r="H28" s="60">
        <v>0</v>
      </c>
      <c r="I28" s="60">
        <v>0</v>
      </c>
    </row>
    <row r="29" spans="1:9">
      <c r="A29" s="59">
        <v>0.65625</v>
      </c>
      <c r="B29" s="39" t="s">
        <v>38</v>
      </c>
      <c r="C29" s="60">
        <v>0</v>
      </c>
      <c r="D29" s="60">
        <v>0</v>
      </c>
      <c r="E29" s="60">
        <v>0</v>
      </c>
      <c r="F29" s="60">
        <v>0</v>
      </c>
      <c r="G29" s="60">
        <v>0</v>
      </c>
      <c r="H29" s="60">
        <v>0</v>
      </c>
      <c r="I29" s="60">
        <v>0</v>
      </c>
    </row>
    <row r="30" spans="1:9">
      <c r="A30" s="59">
        <v>0.66666666666666696</v>
      </c>
      <c r="B30" s="39" t="s">
        <v>38</v>
      </c>
      <c r="C30" s="60">
        <v>0</v>
      </c>
      <c r="D30" s="60">
        <v>0</v>
      </c>
      <c r="E30" s="60">
        <v>0</v>
      </c>
      <c r="F30" s="60">
        <v>0</v>
      </c>
      <c r="G30" s="60">
        <v>0</v>
      </c>
      <c r="H30" s="60">
        <v>0</v>
      </c>
      <c r="I30" s="60">
        <v>0</v>
      </c>
    </row>
    <row r="31" spans="1:9">
      <c r="A31" s="59">
        <v>0.67708333333333304</v>
      </c>
      <c r="B31" s="39" t="s">
        <v>38</v>
      </c>
      <c r="C31" s="60">
        <v>0</v>
      </c>
      <c r="D31" s="60">
        <v>0</v>
      </c>
      <c r="E31" s="60">
        <v>0</v>
      </c>
      <c r="F31" s="60">
        <v>0</v>
      </c>
      <c r="G31" s="60">
        <v>0</v>
      </c>
      <c r="H31" s="60">
        <v>0</v>
      </c>
      <c r="I31" s="60">
        <v>0</v>
      </c>
    </row>
    <row r="32" spans="1:9">
      <c r="A32" s="59">
        <v>0.6875</v>
      </c>
      <c r="B32" s="39" t="s">
        <v>38</v>
      </c>
      <c r="C32" s="60">
        <v>0</v>
      </c>
      <c r="D32" s="60">
        <v>0</v>
      </c>
      <c r="E32" s="60">
        <v>0</v>
      </c>
      <c r="F32" s="60">
        <v>0</v>
      </c>
      <c r="G32" s="60">
        <v>0</v>
      </c>
      <c r="H32" s="60">
        <v>0</v>
      </c>
      <c r="I32" s="60">
        <v>0</v>
      </c>
    </row>
    <row r="33" spans="1:9">
      <c r="A33" s="59">
        <v>0.69791666666666696</v>
      </c>
      <c r="B33" s="39" t="s">
        <v>38</v>
      </c>
      <c r="C33" s="60">
        <v>0</v>
      </c>
      <c r="D33" s="60">
        <v>0</v>
      </c>
      <c r="E33" s="60">
        <v>0</v>
      </c>
      <c r="F33" s="60">
        <v>0</v>
      </c>
      <c r="G33" s="60">
        <v>0</v>
      </c>
      <c r="H33" s="60">
        <v>0</v>
      </c>
      <c r="I33" s="60">
        <v>0</v>
      </c>
    </row>
    <row r="34" spans="1:9">
      <c r="I34" s="61"/>
    </row>
    <row r="35" spans="1:9">
      <c r="I35" s="61"/>
    </row>
  </sheetData>
  <sheetProtection sheet="1" formatCells="0" formatColumns="0" formatRows="0" insertColumns="0" insertRows="0" insertHyperlinks="0" deleteColumns="0" deleteRows="0" sort="0" autoFilter="0" pivotTables="0"/>
  <sortState ref="A2:I33">
    <sortCondition ref="A1:A33"/>
    <sortCondition ref="B1:B33"/>
  </sortState>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Sheet12"/>
  <dimension ref="A1:B28"/>
  <sheetViews>
    <sheetView workbookViewId="0">
      <selection activeCell="B4" sqref="B4"/>
    </sheetView>
  </sheetViews>
  <sheetFormatPr defaultColWidth="9.140625" defaultRowHeight="15"/>
  <cols>
    <col min="1" max="1" width="13.140625" style="39" customWidth="1"/>
    <col min="2" max="2" width="16.85546875" style="16" customWidth="1"/>
    <col min="3" max="16384" width="9.140625" style="16"/>
  </cols>
  <sheetData>
    <row r="1" spans="1:2" s="39" customFormat="1">
      <c r="B1" s="55"/>
    </row>
    <row r="2" spans="1:2" s="39" customFormat="1" ht="30">
      <c r="A2" s="56" t="s">
        <v>59</v>
      </c>
      <c r="B2" s="55" t="s">
        <v>38</v>
      </c>
    </row>
    <row r="3" spans="1:2">
      <c r="A3" s="57">
        <v>0</v>
      </c>
      <c r="B3" s="58">
        <v>0</v>
      </c>
    </row>
    <row r="4" spans="1:2">
      <c r="A4" s="57">
        <f>Variable_Labor_Sales_Increment</f>
        <v>150</v>
      </c>
      <c r="B4" s="58">
        <v>0</v>
      </c>
    </row>
    <row r="5" spans="1:2">
      <c r="A5" s="57">
        <f t="shared" ref="A5:A28" si="0">A4+Variable_Labor_Sales_Increment</f>
        <v>300</v>
      </c>
      <c r="B5" s="58">
        <v>0</v>
      </c>
    </row>
    <row r="6" spans="1:2">
      <c r="A6" s="57">
        <f t="shared" si="0"/>
        <v>450</v>
      </c>
      <c r="B6" s="58">
        <v>0</v>
      </c>
    </row>
    <row r="7" spans="1:2">
      <c r="A7" s="57">
        <f t="shared" si="0"/>
        <v>600</v>
      </c>
      <c r="B7" s="58">
        <v>0</v>
      </c>
    </row>
    <row r="8" spans="1:2">
      <c r="A8" s="57">
        <f t="shared" si="0"/>
        <v>750</v>
      </c>
      <c r="B8" s="58">
        <v>0</v>
      </c>
    </row>
    <row r="9" spans="1:2">
      <c r="A9" s="57">
        <f t="shared" si="0"/>
        <v>900</v>
      </c>
      <c r="B9" s="58">
        <v>0</v>
      </c>
    </row>
    <row r="10" spans="1:2">
      <c r="A10" s="57">
        <f t="shared" si="0"/>
        <v>1050</v>
      </c>
      <c r="B10" s="58">
        <v>0</v>
      </c>
    </row>
    <row r="11" spans="1:2">
      <c r="A11" s="57">
        <f t="shared" si="0"/>
        <v>1200</v>
      </c>
      <c r="B11" s="58">
        <v>0</v>
      </c>
    </row>
    <row r="12" spans="1:2">
      <c r="A12" s="57">
        <f t="shared" si="0"/>
        <v>1350</v>
      </c>
      <c r="B12" s="58">
        <v>0</v>
      </c>
    </row>
    <row r="13" spans="1:2">
      <c r="A13" s="57">
        <f t="shared" si="0"/>
        <v>1500</v>
      </c>
      <c r="B13" s="58">
        <v>0</v>
      </c>
    </row>
    <row r="14" spans="1:2">
      <c r="A14" s="57">
        <f t="shared" si="0"/>
        <v>1650</v>
      </c>
      <c r="B14" s="58">
        <v>0</v>
      </c>
    </row>
    <row r="15" spans="1:2">
      <c r="A15" s="57">
        <f t="shared" si="0"/>
        <v>1800</v>
      </c>
      <c r="B15" s="58">
        <v>0</v>
      </c>
    </row>
    <row r="16" spans="1:2">
      <c r="A16" s="57">
        <f t="shared" si="0"/>
        <v>1950</v>
      </c>
      <c r="B16" s="58">
        <v>0</v>
      </c>
    </row>
    <row r="17" spans="1:2">
      <c r="A17" s="57">
        <f t="shared" si="0"/>
        <v>2100</v>
      </c>
      <c r="B17" s="58">
        <v>0</v>
      </c>
    </row>
    <row r="18" spans="1:2">
      <c r="A18" s="57">
        <f t="shared" si="0"/>
        <v>2250</v>
      </c>
      <c r="B18" s="58">
        <v>0</v>
      </c>
    </row>
    <row r="19" spans="1:2">
      <c r="A19" s="57">
        <f t="shared" si="0"/>
        <v>2400</v>
      </c>
      <c r="B19" s="58">
        <v>0</v>
      </c>
    </row>
    <row r="20" spans="1:2">
      <c r="A20" s="57">
        <f t="shared" si="0"/>
        <v>2550</v>
      </c>
      <c r="B20" s="58">
        <v>0</v>
      </c>
    </row>
    <row r="21" spans="1:2">
      <c r="A21" s="57">
        <f t="shared" si="0"/>
        <v>2700</v>
      </c>
      <c r="B21" s="58">
        <v>0</v>
      </c>
    </row>
    <row r="22" spans="1:2">
      <c r="A22" s="57">
        <f t="shared" si="0"/>
        <v>2850</v>
      </c>
      <c r="B22" s="58">
        <v>0</v>
      </c>
    </row>
    <row r="23" spans="1:2">
      <c r="A23" s="57">
        <f t="shared" si="0"/>
        <v>3000</v>
      </c>
      <c r="B23" s="58">
        <v>0</v>
      </c>
    </row>
    <row r="24" spans="1:2">
      <c r="A24" s="57">
        <f t="shared" si="0"/>
        <v>3150</v>
      </c>
      <c r="B24" s="58">
        <v>0</v>
      </c>
    </row>
    <row r="25" spans="1:2">
      <c r="A25" s="57">
        <f t="shared" si="0"/>
        <v>3300</v>
      </c>
      <c r="B25" s="58">
        <v>0</v>
      </c>
    </row>
    <row r="26" spans="1:2">
      <c r="A26" s="57">
        <f t="shared" si="0"/>
        <v>3450</v>
      </c>
      <c r="B26" s="58">
        <v>0</v>
      </c>
    </row>
    <row r="27" spans="1:2">
      <c r="A27" s="57">
        <f t="shared" si="0"/>
        <v>3600</v>
      </c>
      <c r="B27" s="58">
        <v>0</v>
      </c>
    </row>
    <row r="28" spans="1:2">
      <c r="A28" s="57">
        <f t="shared" si="0"/>
        <v>3750</v>
      </c>
      <c r="B28" s="58">
        <v>0</v>
      </c>
    </row>
  </sheetData>
  <sheetProtection formatCells="0" formatColumns="0" formatRows="0" insertColumns="0" insertRows="0" insertHyperlinks="0" deleteColumns="0" deleteRows="0" sort="0" autoFilter="0" pivotTables="0"/>
  <pageMargins left="0.7" right="0.7" top="0.75" bottom="0.75" header="0.3" footer="0.3"/>
  <legacyDrawing r:id="rId1"/>
  <controls>
    <control shapeId="15366" r:id="rId2" name="CommandButton1"/>
  </controls>
</worksheet>
</file>

<file path=xl/worksheets/sheet16.xml><?xml version="1.0" encoding="utf-8"?>
<worksheet xmlns="http://schemas.openxmlformats.org/spreadsheetml/2006/main" xmlns:r="http://schemas.openxmlformats.org/officeDocument/2006/relationships">
  <sheetPr codeName="Sheet11"/>
  <dimension ref="A1:H33"/>
  <sheetViews>
    <sheetView workbookViewId="0">
      <selection activeCell="H1" sqref="H1"/>
    </sheetView>
  </sheetViews>
  <sheetFormatPr defaultColWidth="9" defaultRowHeight="15"/>
  <cols>
    <col min="1" max="1" width="12.85546875" customWidth="1"/>
    <col min="3" max="4" width="10.5703125" customWidth="1"/>
    <col min="5" max="5" width="11.5703125" customWidth="1"/>
    <col min="6" max="8" width="10.5703125" customWidth="1"/>
  </cols>
  <sheetData>
    <row r="1" spans="1:8">
      <c r="A1" s="52" t="s">
        <v>16</v>
      </c>
      <c r="B1" s="53" t="str">
        <f>'Staff Assignments'!$C$2</f>
        <v>Sunday</v>
      </c>
      <c r="C1" s="53" t="str">
        <f>'Staff Assignments'!$E$2</f>
        <v>Monday</v>
      </c>
      <c r="D1" s="53" t="str">
        <f>'Staff Assignments'!$G$2</f>
        <v>Tuesday</v>
      </c>
      <c r="E1" s="53" t="str">
        <f>'Staff Assignments'!$I$2</f>
        <v>Wednesday</v>
      </c>
      <c r="F1" s="53" t="str">
        <f>'Staff Assignments'!$K$2</f>
        <v>Thursday</v>
      </c>
      <c r="G1" s="53" t="str">
        <f>'Staff Assignments'!$M$2</f>
        <v>Friday</v>
      </c>
      <c r="H1" s="53" t="str">
        <f>'Staff Assignments'!$O$2</f>
        <v>Saturday</v>
      </c>
    </row>
    <row r="2" spans="1:8">
      <c r="A2" s="5">
        <v>0.375</v>
      </c>
      <c r="B2" s="54">
        <f ca="1">'Sales Forecast'!C$14*VLOOKUP($A2,Hourly_Sales_Distribution,2,FALSE)</f>
        <v>0</v>
      </c>
      <c r="C2" s="54">
        <f ca="1">'Sales Forecast'!D$14*VLOOKUP($A2,Hourly_Sales_Distribution,3,FALSE)</f>
        <v>100</v>
      </c>
      <c r="D2" s="54">
        <f ca="1">'Sales Forecast'!E$14*VLOOKUP($A2,Hourly_Sales_Distribution,4,FALSE)</f>
        <v>100</v>
      </c>
      <c r="E2" s="54">
        <f ca="1">'Sales Forecast'!F$14*VLOOKUP($A2,Hourly_Sales_Distribution,5,FALSE)</f>
        <v>100</v>
      </c>
      <c r="F2" s="54">
        <f ca="1">'Sales Forecast'!G$14*VLOOKUP($A2,Hourly_Sales_Distribution,6,FALSE)</f>
        <v>100</v>
      </c>
      <c r="G2" s="54">
        <f ca="1">'Sales Forecast'!H$14*VLOOKUP($A2,Hourly_Sales_Distribution,7,FALSE)</f>
        <v>100</v>
      </c>
      <c r="H2" s="54">
        <f ca="1">'Sales Forecast'!I$14*VLOOKUP($A2,Hourly_Sales_Distribution,8,FALSE)</f>
        <v>0</v>
      </c>
    </row>
    <row r="3" spans="1:8">
      <c r="A3" s="5">
        <v>0.38541666666666702</v>
      </c>
      <c r="B3" s="54">
        <f ca="1">'Sales Forecast'!C$14*VLOOKUP($A3,Hourly_Sales_Distribution,2,FALSE)</f>
        <v>0</v>
      </c>
      <c r="C3" s="54">
        <f ca="1">'Sales Forecast'!D$14*VLOOKUP($A3,Hourly_Sales_Distribution,3,FALSE)</f>
        <v>100</v>
      </c>
      <c r="D3" s="54">
        <f ca="1">'Sales Forecast'!E$14*VLOOKUP($A3,Hourly_Sales_Distribution,4,FALSE)</f>
        <v>100</v>
      </c>
      <c r="E3" s="54">
        <f ca="1">'Sales Forecast'!F$14*VLOOKUP($A3,Hourly_Sales_Distribution,5,FALSE)</f>
        <v>100</v>
      </c>
      <c r="F3" s="54">
        <f ca="1">'Sales Forecast'!G$14*VLOOKUP($A3,Hourly_Sales_Distribution,6,FALSE)</f>
        <v>100</v>
      </c>
      <c r="G3" s="54">
        <f ca="1">'Sales Forecast'!H$14*VLOOKUP($A3,Hourly_Sales_Distribution,7,FALSE)</f>
        <v>100</v>
      </c>
      <c r="H3" s="54">
        <f ca="1">'Sales Forecast'!I$14*VLOOKUP($A3,Hourly_Sales_Distribution,8,FALSE)</f>
        <v>0</v>
      </c>
    </row>
    <row r="4" spans="1:8">
      <c r="A4" s="5">
        <v>0.39583333333333298</v>
      </c>
      <c r="B4" s="54">
        <f ca="1">'Sales Forecast'!C$14*VLOOKUP($A4,Hourly_Sales_Distribution,2,FALSE)</f>
        <v>0</v>
      </c>
      <c r="C4" s="54">
        <f ca="1">'Sales Forecast'!D$14*VLOOKUP($A4,Hourly_Sales_Distribution,3,FALSE)</f>
        <v>100</v>
      </c>
      <c r="D4" s="54">
        <f ca="1">'Sales Forecast'!E$14*VLOOKUP($A4,Hourly_Sales_Distribution,4,FALSE)</f>
        <v>100</v>
      </c>
      <c r="E4" s="54">
        <f ca="1">'Sales Forecast'!F$14*VLOOKUP($A4,Hourly_Sales_Distribution,5,FALSE)</f>
        <v>100</v>
      </c>
      <c r="F4" s="54">
        <f ca="1">'Sales Forecast'!G$14*VLOOKUP($A4,Hourly_Sales_Distribution,6,FALSE)</f>
        <v>100</v>
      </c>
      <c r="G4" s="54">
        <f ca="1">'Sales Forecast'!H$14*VLOOKUP($A4,Hourly_Sales_Distribution,7,FALSE)</f>
        <v>100</v>
      </c>
      <c r="H4" s="54">
        <f ca="1">'Sales Forecast'!I$14*VLOOKUP($A4,Hourly_Sales_Distribution,8,FALSE)</f>
        <v>0</v>
      </c>
    </row>
    <row r="5" spans="1:8">
      <c r="A5" s="5">
        <v>0.40625</v>
      </c>
      <c r="B5" s="54">
        <f ca="1">'Sales Forecast'!C$14*VLOOKUP($A5,Hourly_Sales_Distribution,2,FALSE)</f>
        <v>0</v>
      </c>
      <c r="C5" s="54">
        <f ca="1">'Sales Forecast'!D$14*VLOOKUP($A5,Hourly_Sales_Distribution,3,FALSE)</f>
        <v>100</v>
      </c>
      <c r="D5" s="54">
        <f ca="1">'Sales Forecast'!E$14*VLOOKUP($A5,Hourly_Sales_Distribution,4,FALSE)</f>
        <v>100</v>
      </c>
      <c r="E5" s="54">
        <f ca="1">'Sales Forecast'!F$14*VLOOKUP($A5,Hourly_Sales_Distribution,5,FALSE)</f>
        <v>100</v>
      </c>
      <c r="F5" s="54">
        <f ca="1">'Sales Forecast'!G$14*VLOOKUP($A5,Hourly_Sales_Distribution,6,FALSE)</f>
        <v>100</v>
      </c>
      <c r="G5" s="54">
        <f ca="1">'Sales Forecast'!H$14*VLOOKUP($A5,Hourly_Sales_Distribution,7,FALSE)</f>
        <v>100</v>
      </c>
      <c r="H5" s="54">
        <f ca="1">'Sales Forecast'!I$14*VLOOKUP($A5,Hourly_Sales_Distribution,8,FALSE)</f>
        <v>0</v>
      </c>
    </row>
    <row r="6" spans="1:8">
      <c r="A6" s="5">
        <v>0.41666666666666702</v>
      </c>
      <c r="B6" s="54">
        <f ca="1">'Sales Forecast'!C$14*VLOOKUP($A6,Hourly_Sales_Distribution,2,FALSE)</f>
        <v>0</v>
      </c>
      <c r="C6" s="54">
        <f ca="1">'Sales Forecast'!D$14*VLOOKUP($A6,Hourly_Sales_Distribution,3,FALSE)</f>
        <v>150</v>
      </c>
      <c r="D6" s="54">
        <f ca="1">'Sales Forecast'!E$14*VLOOKUP($A6,Hourly_Sales_Distribution,4,FALSE)</f>
        <v>150</v>
      </c>
      <c r="E6" s="54">
        <f ca="1">'Sales Forecast'!F$14*VLOOKUP($A6,Hourly_Sales_Distribution,5,FALSE)</f>
        <v>150</v>
      </c>
      <c r="F6" s="54">
        <f ca="1">'Sales Forecast'!G$14*VLOOKUP($A6,Hourly_Sales_Distribution,6,FALSE)</f>
        <v>150</v>
      </c>
      <c r="G6" s="54">
        <f ca="1">'Sales Forecast'!H$14*VLOOKUP($A6,Hourly_Sales_Distribution,7,FALSE)</f>
        <v>150</v>
      </c>
      <c r="H6" s="54">
        <f ca="1">'Sales Forecast'!I$14*VLOOKUP($A6,Hourly_Sales_Distribution,8,FALSE)</f>
        <v>90</v>
      </c>
    </row>
    <row r="7" spans="1:8">
      <c r="A7" s="5">
        <v>0.42708333333333298</v>
      </c>
      <c r="B7" s="54">
        <f ca="1">'Sales Forecast'!C$14*VLOOKUP($A7,Hourly_Sales_Distribution,2,FALSE)</f>
        <v>0</v>
      </c>
      <c r="C7" s="54">
        <f ca="1">'Sales Forecast'!D$14*VLOOKUP($A7,Hourly_Sales_Distribution,3,FALSE)</f>
        <v>150</v>
      </c>
      <c r="D7" s="54">
        <f ca="1">'Sales Forecast'!E$14*VLOOKUP($A7,Hourly_Sales_Distribution,4,FALSE)</f>
        <v>150</v>
      </c>
      <c r="E7" s="54">
        <f ca="1">'Sales Forecast'!F$14*VLOOKUP($A7,Hourly_Sales_Distribution,5,FALSE)</f>
        <v>150</v>
      </c>
      <c r="F7" s="54">
        <f ca="1">'Sales Forecast'!G$14*VLOOKUP($A7,Hourly_Sales_Distribution,6,FALSE)</f>
        <v>150</v>
      </c>
      <c r="G7" s="54">
        <f ca="1">'Sales Forecast'!H$14*VLOOKUP($A7,Hourly_Sales_Distribution,7,FALSE)</f>
        <v>150</v>
      </c>
      <c r="H7" s="54">
        <f ca="1">'Sales Forecast'!I$14*VLOOKUP($A7,Hourly_Sales_Distribution,8,FALSE)</f>
        <v>90</v>
      </c>
    </row>
    <row r="8" spans="1:8">
      <c r="A8" s="5">
        <v>0.4375</v>
      </c>
      <c r="B8" s="54">
        <f ca="1">'Sales Forecast'!C$14*VLOOKUP($A8,Hourly_Sales_Distribution,2,FALSE)</f>
        <v>0</v>
      </c>
      <c r="C8" s="54">
        <f ca="1">'Sales Forecast'!D$14*VLOOKUP($A8,Hourly_Sales_Distribution,3,FALSE)</f>
        <v>150</v>
      </c>
      <c r="D8" s="54">
        <f ca="1">'Sales Forecast'!E$14*VLOOKUP($A8,Hourly_Sales_Distribution,4,FALSE)</f>
        <v>150</v>
      </c>
      <c r="E8" s="54">
        <f ca="1">'Sales Forecast'!F$14*VLOOKUP($A8,Hourly_Sales_Distribution,5,FALSE)</f>
        <v>150</v>
      </c>
      <c r="F8" s="54">
        <f ca="1">'Sales Forecast'!G$14*VLOOKUP($A8,Hourly_Sales_Distribution,6,FALSE)</f>
        <v>150</v>
      </c>
      <c r="G8" s="54">
        <f ca="1">'Sales Forecast'!H$14*VLOOKUP($A8,Hourly_Sales_Distribution,7,FALSE)</f>
        <v>150</v>
      </c>
      <c r="H8" s="54">
        <f ca="1">'Sales Forecast'!I$14*VLOOKUP($A8,Hourly_Sales_Distribution,8,FALSE)</f>
        <v>90</v>
      </c>
    </row>
    <row r="9" spans="1:8">
      <c r="A9" s="5">
        <v>0.44791666666666702</v>
      </c>
      <c r="B9" s="54">
        <v>0</v>
      </c>
      <c r="C9" s="54">
        <f ca="1">'Sales Forecast'!D$14*VLOOKUP($A9,Hourly_Sales_Distribution,3,FALSE)</f>
        <v>150</v>
      </c>
      <c r="D9" s="54">
        <f ca="1">'Sales Forecast'!E$14*VLOOKUP($A9,Hourly_Sales_Distribution,4,FALSE)</f>
        <v>150</v>
      </c>
      <c r="E9" s="54">
        <f ca="1">'Sales Forecast'!F$14*VLOOKUP($A9,Hourly_Sales_Distribution,5,FALSE)</f>
        <v>150</v>
      </c>
      <c r="F9" s="54">
        <f ca="1">'Sales Forecast'!G$14*VLOOKUP($A9,Hourly_Sales_Distribution,6,FALSE)</f>
        <v>150</v>
      </c>
      <c r="G9" s="54">
        <f ca="1">'Sales Forecast'!H$14*VLOOKUP($A9,Hourly_Sales_Distribution,7,FALSE)</f>
        <v>150</v>
      </c>
      <c r="H9" s="54">
        <f ca="1">'Sales Forecast'!I$14*VLOOKUP($A9,Hourly_Sales_Distribution,8,FALSE)</f>
        <v>90</v>
      </c>
    </row>
    <row r="10" spans="1:8">
      <c r="A10" s="5">
        <v>0.45833333333333298</v>
      </c>
      <c r="B10" s="54">
        <f ca="1">'Sales Forecast'!C$14*VLOOKUP($A10,Hourly_Sales_Distribution,2,FALSE)</f>
        <v>0</v>
      </c>
      <c r="C10" s="54">
        <f ca="1">'Sales Forecast'!D$14*VLOOKUP($A10,Hourly_Sales_Distribution,3,FALSE)</f>
        <v>200</v>
      </c>
      <c r="D10" s="54">
        <f ca="1">'Sales Forecast'!E$14*VLOOKUP($A10,Hourly_Sales_Distribution,4,FALSE)</f>
        <v>200</v>
      </c>
      <c r="E10" s="54">
        <f ca="1">'Sales Forecast'!F$14*VLOOKUP($A10,Hourly_Sales_Distribution,5,FALSE)</f>
        <v>200</v>
      </c>
      <c r="F10" s="54">
        <f ca="1">'Sales Forecast'!G$14*VLOOKUP($A10,Hourly_Sales_Distribution,6,FALSE)</f>
        <v>200</v>
      </c>
      <c r="G10" s="54">
        <f ca="1">'Sales Forecast'!H$14*VLOOKUP($A10,Hourly_Sales_Distribution,7,FALSE)</f>
        <v>200</v>
      </c>
      <c r="H10" s="54">
        <f ca="1">'Sales Forecast'!I$14*VLOOKUP($A10,Hourly_Sales_Distribution,8,FALSE)</f>
        <v>150</v>
      </c>
    </row>
    <row r="11" spans="1:8">
      <c r="A11" s="5">
        <v>0.46875</v>
      </c>
      <c r="B11" s="54">
        <f ca="1">'Sales Forecast'!C$14*VLOOKUP($A11,Hourly_Sales_Distribution,2,FALSE)</f>
        <v>0</v>
      </c>
      <c r="C11" s="54">
        <f ca="1">'Sales Forecast'!D$14*VLOOKUP($A11,Hourly_Sales_Distribution,3,FALSE)</f>
        <v>200</v>
      </c>
      <c r="D11" s="54">
        <f ca="1">'Sales Forecast'!E$14*VLOOKUP($A11,Hourly_Sales_Distribution,4,FALSE)</f>
        <v>200</v>
      </c>
      <c r="E11" s="54">
        <f ca="1">'Sales Forecast'!F$14*VLOOKUP($A11,Hourly_Sales_Distribution,5,FALSE)</f>
        <v>200</v>
      </c>
      <c r="F11" s="54">
        <f ca="1">'Sales Forecast'!G$14*VLOOKUP($A11,Hourly_Sales_Distribution,6,FALSE)</f>
        <v>200</v>
      </c>
      <c r="G11" s="54">
        <f ca="1">'Sales Forecast'!H$14*VLOOKUP($A11,Hourly_Sales_Distribution,7,FALSE)</f>
        <v>200</v>
      </c>
      <c r="H11" s="54">
        <f ca="1">'Sales Forecast'!I$14*VLOOKUP($A11,Hourly_Sales_Distribution,8,FALSE)</f>
        <v>150</v>
      </c>
    </row>
    <row r="12" spans="1:8">
      <c r="A12" s="5">
        <v>0.47916666666666702</v>
      </c>
      <c r="B12" s="54">
        <f ca="1">'Sales Forecast'!C$14*VLOOKUP($A12,Hourly_Sales_Distribution,2,FALSE)</f>
        <v>0</v>
      </c>
      <c r="C12" s="54">
        <f ca="1">'Sales Forecast'!D$14*VLOOKUP($A12,Hourly_Sales_Distribution,3,FALSE)</f>
        <v>200</v>
      </c>
      <c r="D12" s="54">
        <f ca="1">'Sales Forecast'!E$14*VLOOKUP($A12,Hourly_Sales_Distribution,4,FALSE)</f>
        <v>200</v>
      </c>
      <c r="E12" s="54">
        <f ca="1">'Sales Forecast'!F$14*VLOOKUP($A12,Hourly_Sales_Distribution,5,FALSE)</f>
        <v>200</v>
      </c>
      <c r="F12" s="54">
        <f ca="1">'Sales Forecast'!G$14*VLOOKUP($A12,Hourly_Sales_Distribution,6,FALSE)</f>
        <v>200</v>
      </c>
      <c r="G12" s="54">
        <f ca="1">'Sales Forecast'!H$14*VLOOKUP($A12,Hourly_Sales_Distribution,7,FALSE)</f>
        <v>200</v>
      </c>
      <c r="H12" s="54">
        <f ca="1">'Sales Forecast'!I$14*VLOOKUP($A12,Hourly_Sales_Distribution,8,FALSE)</f>
        <v>150</v>
      </c>
    </row>
    <row r="13" spans="1:8">
      <c r="A13" s="5">
        <v>0.48958333333333298</v>
      </c>
      <c r="B13" s="54">
        <f ca="1">'Sales Forecast'!C$14*VLOOKUP($A13,Hourly_Sales_Distribution,2,FALSE)</f>
        <v>0</v>
      </c>
      <c r="C13" s="54">
        <f ca="1">'Sales Forecast'!D$14*VLOOKUP($A13,Hourly_Sales_Distribution,3,FALSE)</f>
        <v>200</v>
      </c>
      <c r="D13" s="54">
        <f ca="1">'Sales Forecast'!E$14*VLOOKUP($A13,Hourly_Sales_Distribution,4,FALSE)</f>
        <v>200</v>
      </c>
      <c r="E13" s="54">
        <f ca="1">'Sales Forecast'!F$14*VLOOKUP($A13,Hourly_Sales_Distribution,5,FALSE)</f>
        <v>200</v>
      </c>
      <c r="F13" s="54">
        <f ca="1">'Sales Forecast'!G$14*VLOOKUP($A13,Hourly_Sales_Distribution,6,FALSE)</f>
        <v>200</v>
      </c>
      <c r="G13" s="54">
        <f ca="1">'Sales Forecast'!H$14*VLOOKUP($A13,Hourly_Sales_Distribution,7,FALSE)</f>
        <v>200</v>
      </c>
      <c r="H13" s="54">
        <f ca="1">'Sales Forecast'!I$14*VLOOKUP($A13,Hourly_Sales_Distribution,8,FALSE)</f>
        <v>150</v>
      </c>
    </row>
    <row r="14" spans="1:8">
      <c r="A14" s="5">
        <v>0.5</v>
      </c>
      <c r="B14" s="54">
        <f ca="1">'Sales Forecast'!C$14*VLOOKUP($A14,Hourly_Sales_Distribution,2,FALSE)</f>
        <v>0</v>
      </c>
      <c r="C14" s="54">
        <f ca="1">'Sales Forecast'!D$14*VLOOKUP($A14,Hourly_Sales_Distribution,3,FALSE)</f>
        <v>200</v>
      </c>
      <c r="D14" s="54">
        <f ca="1">'Sales Forecast'!E$14*VLOOKUP($A14,Hourly_Sales_Distribution,4,FALSE)</f>
        <v>200</v>
      </c>
      <c r="E14" s="54">
        <f ca="1">'Sales Forecast'!F$14*VLOOKUP($A14,Hourly_Sales_Distribution,5,FALSE)</f>
        <v>200</v>
      </c>
      <c r="F14" s="54">
        <f ca="1">'Sales Forecast'!G$14*VLOOKUP($A14,Hourly_Sales_Distribution,6,FALSE)</f>
        <v>200</v>
      </c>
      <c r="G14" s="54">
        <f ca="1">'Sales Forecast'!H$14*VLOOKUP($A14,Hourly_Sales_Distribution,7,FALSE)</f>
        <v>200</v>
      </c>
      <c r="H14" s="54">
        <f ca="1">'Sales Forecast'!I$14*VLOOKUP($A14,Hourly_Sales_Distribution,8,FALSE)</f>
        <v>150</v>
      </c>
    </row>
    <row r="15" spans="1:8">
      <c r="A15" s="5">
        <v>0.51041666666666696</v>
      </c>
      <c r="B15" s="54">
        <f ca="1">'Sales Forecast'!C$14*VLOOKUP($A15,Hourly_Sales_Distribution,2,FALSE)</f>
        <v>0</v>
      </c>
      <c r="C15" s="54">
        <f ca="1">'Sales Forecast'!D$14*VLOOKUP($A15,Hourly_Sales_Distribution,3,FALSE)</f>
        <v>200</v>
      </c>
      <c r="D15" s="54">
        <f ca="1">'Sales Forecast'!E$14*VLOOKUP($A15,Hourly_Sales_Distribution,4,FALSE)</f>
        <v>200</v>
      </c>
      <c r="E15" s="54">
        <f ca="1">'Sales Forecast'!F$14*VLOOKUP($A15,Hourly_Sales_Distribution,5,FALSE)</f>
        <v>200</v>
      </c>
      <c r="F15" s="54">
        <f ca="1">'Sales Forecast'!G$14*VLOOKUP($A15,Hourly_Sales_Distribution,6,FALSE)</f>
        <v>200</v>
      </c>
      <c r="G15" s="54">
        <f ca="1">'Sales Forecast'!H$14*VLOOKUP($A15,Hourly_Sales_Distribution,7,FALSE)</f>
        <v>200</v>
      </c>
      <c r="H15" s="54">
        <f ca="1">'Sales Forecast'!I$14*VLOOKUP($A15,Hourly_Sales_Distribution,8,FALSE)</f>
        <v>150</v>
      </c>
    </row>
    <row r="16" spans="1:8">
      <c r="A16" s="5">
        <v>0.52083333333333304</v>
      </c>
      <c r="B16" s="54">
        <f ca="1">'Sales Forecast'!C$14*VLOOKUP($A16,Hourly_Sales_Distribution,2,FALSE)</f>
        <v>0</v>
      </c>
      <c r="C16" s="54">
        <f ca="1">'Sales Forecast'!D$14*VLOOKUP($A16,Hourly_Sales_Distribution,3,FALSE)</f>
        <v>200</v>
      </c>
      <c r="D16" s="54">
        <f ca="1">'Sales Forecast'!E$14*VLOOKUP($A16,Hourly_Sales_Distribution,4,FALSE)</f>
        <v>200</v>
      </c>
      <c r="E16" s="54">
        <f ca="1">'Sales Forecast'!F$14*VLOOKUP($A16,Hourly_Sales_Distribution,5,FALSE)</f>
        <v>200</v>
      </c>
      <c r="F16" s="54">
        <f ca="1">'Sales Forecast'!G$14*VLOOKUP($A16,Hourly_Sales_Distribution,6,FALSE)</f>
        <v>200</v>
      </c>
      <c r="G16" s="54">
        <f ca="1">'Sales Forecast'!H$14*VLOOKUP($A16,Hourly_Sales_Distribution,7,FALSE)</f>
        <v>200</v>
      </c>
      <c r="H16" s="54">
        <f ca="1">'Sales Forecast'!I$14*VLOOKUP($A16,Hourly_Sales_Distribution,8,FALSE)</f>
        <v>150</v>
      </c>
    </row>
    <row r="17" spans="1:8">
      <c r="A17" s="5">
        <v>0.53125</v>
      </c>
      <c r="B17" s="54">
        <f ca="1">'Sales Forecast'!C$14*VLOOKUP($A17,Hourly_Sales_Distribution,2,FALSE)</f>
        <v>0</v>
      </c>
      <c r="C17" s="54">
        <f ca="1">'Sales Forecast'!D$14*VLOOKUP($A17,Hourly_Sales_Distribution,3,FALSE)</f>
        <v>200</v>
      </c>
      <c r="D17" s="54">
        <f ca="1">'Sales Forecast'!E$14*VLOOKUP($A17,Hourly_Sales_Distribution,4,FALSE)</f>
        <v>200</v>
      </c>
      <c r="E17" s="54">
        <f ca="1">'Sales Forecast'!F$14*VLOOKUP($A17,Hourly_Sales_Distribution,5,FALSE)</f>
        <v>200</v>
      </c>
      <c r="F17" s="54">
        <f ca="1">'Sales Forecast'!G$14*VLOOKUP($A17,Hourly_Sales_Distribution,6,FALSE)</f>
        <v>200</v>
      </c>
      <c r="G17" s="54">
        <f ca="1">'Sales Forecast'!H$14*VLOOKUP($A17,Hourly_Sales_Distribution,7,FALSE)</f>
        <v>200</v>
      </c>
      <c r="H17" s="54">
        <f ca="1">'Sales Forecast'!I$14*VLOOKUP($A17,Hourly_Sales_Distribution,8,FALSE)</f>
        <v>150</v>
      </c>
    </row>
    <row r="18" spans="1:8">
      <c r="A18" s="5">
        <v>0.54166666666666696</v>
      </c>
      <c r="B18" s="54">
        <f ca="1">'Sales Forecast'!C$14*VLOOKUP($A18,Hourly_Sales_Distribution,2,FALSE)</f>
        <v>0</v>
      </c>
      <c r="C18" s="54">
        <f ca="1">'Sales Forecast'!D$14*VLOOKUP($A18,Hourly_Sales_Distribution,3,FALSE)</f>
        <v>200</v>
      </c>
      <c r="D18" s="54">
        <f ca="1">'Sales Forecast'!E$14*VLOOKUP($A18,Hourly_Sales_Distribution,4,FALSE)</f>
        <v>200</v>
      </c>
      <c r="E18" s="54">
        <f ca="1">'Sales Forecast'!F$14*VLOOKUP($A18,Hourly_Sales_Distribution,5,FALSE)</f>
        <v>200</v>
      </c>
      <c r="F18" s="54">
        <f ca="1">'Sales Forecast'!G$14*VLOOKUP($A18,Hourly_Sales_Distribution,6,FALSE)</f>
        <v>200</v>
      </c>
      <c r="G18" s="54">
        <f ca="1">'Sales Forecast'!H$14*VLOOKUP($A18,Hourly_Sales_Distribution,7,FALSE)</f>
        <v>200</v>
      </c>
      <c r="H18" s="54">
        <f ca="1">'Sales Forecast'!I$14*VLOOKUP($A18,Hourly_Sales_Distribution,8,FALSE)</f>
        <v>150</v>
      </c>
    </row>
    <row r="19" spans="1:8">
      <c r="A19" s="5">
        <v>0.55208333333333304</v>
      </c>
      <c r="B19" s="54">
        <f ca="1">'Sales Forecast'!C$14*VLOOKUP($A19,Hourly_Sales_Distribution,2,FALSE)</f>
        <v>0</v>
      </c>
      <c r="C19" s="54">
        <f ca="1">'Sales Forecast'!D$14*VLOOKUP($A19,Hourly_Sales_Distribution,3,FALSE)</f>
        <v>200</v>
      </c>
      <c r="D19" s="54">
        <f ca="1">'Sales Forecast'!E$14*VLOOKUP($A19,Hourly_Sales_Distribution,4,FALSE)</f>
        <v>200</v>
      </c>
      <c r="E19" s="54">
        <f ca="1">'Sales Forecast'!F$14*VLOOKUP($A19,Hourly_Sales_Distribution,5,FALSE)</f>
        <v>200</v>
      </c>
      <c r="F19" s="54">
        <f ca="1">'Sales Forecast'!G$14*VLOOKUP($A19,Hourly_Sales_Distribution,6,FALSE)</f>
        <v>200</v>
      </c>
      <c r="G19" s="54">
        <f ca="1">'Sales Forecast'!H$14*VLOOKUP($A19,Hourly_Sales_Distribution,7,FALSE)</f>
        <v>200</v>
      </c>
      <c r="H19" s="54">
        <f ca="1">'Sales Forecast'!I$14*VLOOKUP($A19,Hourly_Sales_Distribution,8,FALSE)</f>
        <v>150</v>
      </c>
    </row>
    <row r="20" spans="1:8">
      <c r="A20" s="5">
        <v>0.5625</v>
      </c>
      <c r="B20" s="54">
        <f ca="1">'Sales Forecast'!C$14*VLOOKUP($A20,Hourly_Sales_Distribution,2,FALSE)</f>
        <v>0</v>
      </c>
      <c r="C20" s="54">
        <f ca="1">'Sales Forecast'!D$14*VLOOKUP($A20,Hourly_Sales_Distribution,3,FALSE)</f>
        <v>200</v>
      </c>
      <c r="D20" s="54">
        <f ca="1">'Sales Forecast'!E$14*VLOOKUP($A20,Hourly_Sales_Distribution,4,FALSE)</f>
        <v>200</v>
      </c>
      <c r="E20" s="54">
        <f ca="1">'Sales Forecast'!F$14*VLOOKUP($A20,Hourly_Sales_Distribution,5,FALSE)</f>
        <v>200</v>
      </c>
      <c r="F20" s="54">
        <f ca="1">'Sales Forecast'!G$14*VLOOKUP($A20,Hourly_Sales_Distribution,6,FALSE)</f>
        <v>200</v>
      </c>
      <c r="G20" s="54">
        <f ca="1">'Sales Forecast'!H$14*VLOOKUP($A20,Hourly_Sales_Distribution,7,FALSE)</f>
        <v>200</v>
      </c>
      <c r="H20" s="54">
        <f ca="1">'Sales Forecast'!I$14*VLOOKUP($A20,Hourly_Sales_Distribution,8,FALSE)</f>
        <v>150</v>
      </c>
    </row>
    <row r="21" spans="1:8">
      <c r="A21" s="5">
        <v>0.57291666666666696</v>
      </c>
      <c r="B21" s="54">
        <f ca="1">'Sales Forecast'!C$14*VLOOKUP($A21,Hourly_Sales_Distribution,2,FALSE)</f>
        <v>0</v>
      </c>
      <c r="C21" s="54">
        <f ca="1">'Sales Forecast'!D$14*VLOOKUP($A21,Hourly_Sales_Distribution,3,FALSE)</f>
        <v>200</v>
      </c>
      <c r="D21" s="54">
        <f ca="1">'Sales Forecast'!E$14*VLOOKUP($A21,Hourly_Sales_Distribution,4,FALSE)</f>
        <v>200</v>
      </c>
      <c r="E21" s="54">
        <f ca="1">'Sales Forecast'!F$14*VLOOKUP($A21,Hourly_Sales_Distribution,5,FALSE)</f>
        <v>200</v>
      </c>
      <c r="F21" s="54">
        <f ca="1">'Sales Forecast'!G$14*VLOOKUP($A21,Hourly_Sales_Distribution,6,FALSE)</f>
        <v>200</v>
      </c>
      <c r="G21" s="54">
        <f ca="1">'Sales Forecast'!H$14*VLOOKUP($A21,Hourly_Sales_Distribution,7,FALSE)</f>
        <v>200</v>
      </c>
      <c r="H21" s="54">
        <f ca="1">'Sales Forecast'!I$14*VLOOKUP($A21,Hourly_Sales_Distribution,8,FALSE)</f>
        <v>150</v>
      </c>
    </row>
    <row r="22" spans="1:8">
      <c r="A22" s="5">
        <v>0.58333333333333304</v>
      </c>
      <c r="B22" s="54">
        <f ca="1">'Sales Forecast'!C$14*VLOOKUP($A22,Hourly_Sales_Distribution,2,FALSE)</f>
        <v>0</v>
      </c>
      <c r="C22" s="54">
        <f ca="1">'Sales Forecast'!D$14*VLOOKUP($A22,Hourly_Sales_Distribution,3,FALSE)</f>
        <v>150</v>
      </c>
      <c r="D22" s="54">
        <f ca="1">'Sales Forecast'!E$14*VLOOKUP($A22,Hourly_Sales_Distribution,4,FALSE)</f>
        <v>150</v>
      </c>
      <c r="E22" s="54">
        <f ca="1">'Sales Forecast'!F$14*VLOOKUP($A22,Hourly_Sales_Distribution,5,FALSE)</f>
        <v>150</v>
      </c>
      <c r="F22" s="54">
        <f ca="1">'Sales Forecast'!G$14*VLOOKUP($A22,Hourly_Sales_Distribution,6,FALSE)</f>
        <v>150</v>
      </c>
      <c r="G22" s="54">
        <f ca="1">'Sales Forecast'!H$14*VLOOKUP($A22,Hourly_Sales_Distribution,7,FALSE)</f>
        <v>150</v>
      </c>
      <c r="H22" s="54">
        <f ca="1">'Sales Forecast'!I$14*VLOOKUP($A22,Hourly_Sales_Distribution,8,FALSE)</f>
        <v>120</v>
      </c>
    </row>
    <row r="23" spans="1:8">
      <c r="A23" s="5">
        <v>0.59375</v>
      </c>
      <c r="B23" s="54">
        <f ca="1">'Sales Forecast'!C$14*VLOOKUP($A23,Hourly_Sales_Distribution,2,FALSE)</f>
        <v>0</v>
      </c>
      <c r="C23" s="54">
        <f ca="1">'Sales Forecast'!D$14*VLOOKUP($A23,Hourly_Sales_Distribution,3,FALSE)</f>
        <v>150</v>
      </c>
      <c r="D23" s="54">
        <f ca="1">'Sales Forecast'!E$14*VLOOKUP($A23,Hourly_Sales_Distribution,4,FALSE)</f>
        <v>150</v>
      </c>
      <c r="E23" s="54">
        <f ca="1">'Sales Forecast'!F$14*VLOOKUP($A23,Hourly_Sales_Distribution,5,FALSE)</f>
        <v>150</v>
      </c>
      <c r="F23" s="54">
        <f ca="1">'Sales Forecast'!G$14*VLOOKUP($A23,Hourly_Sales_Distribution,6,FALSE)</f>
        <v>150</v>
      </c>
      <c r="G23" s="54">
        <f ca="1">'Sales Forecast'!H$14*VLOOKUP($A23,Hourly_Sales_Distribution,7,FALSE)</f>
        <v>150</v>
      </c>
      <c r="H23" s="54">
        <f ca="1">'Sales Forecast'!I$14*VLOOKUP($A23,Hourly_Sales_Distribution,8,FALSE)</f>
        <v>120</v>
      </c>
    </row>
    <row r="24" spans="1:8">
      <c r="A24" s="5">
        <v>0.60416666666666696</v>
      </c>
      <c r="B24" s="54">
        <f ca="1">'Sales Forecast'!C$14*VLOOKUP($A24,Hourly_Sales_Distribution,2,FALSE)</f>
        <v>0</v>
      </c>
      <c r="C24" s="54">
        <f ca="1">'Sales Forecast'!D$14*VLOOKUP($A24,Hourly_Sales_Distribution,3,FALSE)</f>
        <v>150</v>
      </c>
      <c r="D24" s="54">
        <f ca="1">'Sales Forecast'!E$14*VLOOKUP($A24,Hourly_Sales_Distribution,4,FALSE)</f>
        <v>150</v>
      </c>
      <c r="E24" s="54">
        <f ca="1">'Sales Forecast'!F$14*VLOOKUP($A24,Hourly_Sales_Distribution,5,FALSE)</f>
        <v>150</v>
      </c>
      <c r="F24" s="54">
        <f ca="1">'Sales Forecast'!G$14*VLOOKUP($A24,Hourly_Sales_Distribution,6,FALSE)</f>
        <v>150</v>
      </c>
      <c r="G24" s="54">
        <f ca="1">'Sales Forecast'!H$14*VLOOKUP($A24,Hourly_Sales_Distribution,7,FALSE)</f>
        <v>150</v>
      </c>
      <c r="H24" s="54">
        <f ca="1">'Sales Forecast'!I$14*VLOOKUP($A24,Hourly_Sales_Distribution,8,FALSE)</f>
        <v>120</v>
      </c>
    </row>
    <row r="25" spans="1:8">
      <c r="A25" s="5">
        <v>0.61458333333333304</v>
      </c>
      <c r="B25" s="54">
        <f ca="1">'Sales Forecast'!C$14*VLOOKUP($A25,Hourly_Sales_Distribution,2,FALSE)</f>
        <v>0</v>
      </c>
      <c r="C25" s="54">
        <f ca="1">'Sales Forecast'!D$14*VLOOKUP($A25,Hourly_Sales_Distribution,3,FALSE)</f>
        <v>150</v>
      </c>
      <c r="D25" s="54">
        <f ca="1">'Sales Forecast'!E$14*VLOOKUP($A25,Hourly_Sales_Distribution,4,FALSE)</f>
        <v>150</v>
      </c>
      <c r="E25" s="54">
        <f ca="1">'Sales Forecast'!F$14*VLOOKUP($A25,Hourly_Sales_Distribution,5,FALSE)</f>
        <v>150</v>
      </c>
      <c r="F25" s="54">
        <f ca="1">'Sales Forecast'!G$14*VLOOKUP($A25,Hourly_Sales_Distribution,6,FALSE)</f>
        <v>150</v>
      </c>
      <c r="G25" s="54">
        <f ca="1">'Sales Forecast'!H$14*VLOOKUP($A25,Hourly_Sales_Distribution,7,FALSE)</f>
        <v>150</v>
      </c>
      <c r="H25" s="54">
        <f ca="1">'Sales Forecast'!I$14*VLOOKUP($A25,Hourly_Sales_Distribution,8,FALSE)</f>
        <v>120</v>
      </c>
    </row>
    <row r="26" spans="1:8">
      <c r="A26" s="5">
        <v>0.625</v>
      </c>
      <c r="B26" s="54">
        <f ca="1">'Sales Forecast'!C$14*VLOOKUP($A26,Hourly_Sales_Distribution,2,FALSE)</f>
        <v>0</v>
      </c>
      <c r="C26" s="54">
        <f ca="1">'Sales Forecast'!D$14*VLOOKUP($A26,Hourly_Sales_Distribution,3,FALSE)</f>
        <v>150</v>
      </c>
      <c r="D26" s="54">
        <f ca="1">'Sales Forecast'!E$14*VLOOKUP($A26,Hourly_Sales_Distribution,4,FALSE)</f>
        <v>150</v>
      </c>
      <c r="E26" s="54">
        <f ca="1">'Sales Forecast'!F$14*VLOOKUP($A26,Hourly_Sales_Distribution,5,FALSE)</f>
        <v>150</v>
      </c>
      <c r="F26" s="54">
        <f ca="1">'Sales Forecast'!G$14*VLOOKUP($A26,Hourly_Sales_Distribution,6,FALSE)</f>
        <v>150</v>
      </c>
      <c r="G26" s="54">
        <f ca="1">'Sales Forecast'!H$14*VLOOKUP($A26,Hourly_Sales_Distribution,7,FALSE)</f>
        <v>150</v>
      </c>
      <c r="H26" s="54">
        <f ca="1">'Sales Forecast'!I$14*VLOOKUP($A26,Hourly_Sales_Distribution,8,FALSE)</f>
        <v>90</v>
      </c>
    </row>
    <row r="27" spans="1:8">
      <c r="A27" s="5">
        <v>0.63541666666666696</v>
      </c>
      <c r="B27" s="54">
        <f ca="1">'Sales Forecast'!C$14*VLOOKUP($A27,Hourly_Sales_Distribution,2,FALSE)</f>
        <v>0</v>
      </c>
      <c r="C27" s="54">
        <f ca="1">'Sales Forecast'!D$14*VLOOKUP($A27,Hourly_Sales_Distribution,3,FALSE)</f>
        <v>150</v>
      </c>
      <c r="D27" s="54">
        <f ca="1">'Sales Forecast'!E$14*VLOOKUP($A27,Hourly_Sales_Distribution,4,FALSE)</f>
        <v>150</v>
      </c>
      <c r="E27" s="54">
        <f ca="1">'Sales Forecast'!F$14*VLOOKUP($A27,Hourly_Sales_Distribution,5,FALSE)</f>
        <v>150</v>
      </c>
      <c r="F27" s="54">
        <f ca="1">'Sales Forecast'!G$14*VLOOKUP($A27,Hourly_Sales_Distribution,6,FALSE)</f>
        <v>150</v>
      </c>
      <c r="G27" s="54">
        <f ca="1">'Sales Forecast'!H$14*VLOOKUP($A27,Hourly_Sales_Distribution,7,FALSE)</f>
        <v>150</v>
      </c>
      <c r="H27" s="54">
        <f ca="1">'Sales Forecast'!I$14*VLOOKUP($A27,Hourly_Sales_Distribution,8,FALSE)</f>
        <v>90</v>
      </c>
    </row>
    <row r="28" spans="1:8">
      <c r="A28" s="5">
        <v>0.64583333333333304</v>
      </c>
      <c r="B28" s="54">
        <f ca="1">'Sales Forecast'!C$14*VLOOKUP($A28,Hourly_Sales_Distribution,2,FALSE)</f>
        <v>0</v>
      </c>
      <c r="C28" s="54">
        <f ca="1">'Sales Forecast'!D$14*VLOOKUP($A28,Hourly_Sales_Distribution,3,FALSE)</f>
        <v>150</v>
      </c>
      <c r="D28" s="54">
        <f ca="1">'Sales Forecast'!E$14*VLOOKUP($A28,Hourly_Sales_Distribution,4,FALSE)</f>
        <v>150</v>
      </c>
      <c r="E28" s="54">
        <f ca="1">'Sales Forecast'!F$14*VLOOKUP($A28,Hourly_Sales_Distribution,5,FALSE)</f>
        <v>150</v>
      </c>
      <c r="F28" s="54">
        <f ca="1">'Sales Forecast'!G$14*VLOOKUP($A28,Hourly_Sales_Distribution,6,FALSE)</f>
        <v>150</v>
      </c>
      <c r="G28" s="54">
        <f ca="1">'Sales Forecast'!H$14*VLOOKUP($A28,Hourly_Sales_Distribution,7,FALSE)</f>
        <v>150</v>
      </c>
      <c r="H28" s="54">
        <f ca="1">'Sales Forecast'!I$14*VLOOKUP($A28,Hourly_Sales_Distribution,8,FALSE)</f>
        <v>90</v>
      </c>
    </row>
    <row r="29" spans="1:8">
      <c r="A29" s="5">
        <v>0.65625</v>
      </c>
      <c r="B29" s="54">
        <f ca="1">'Sales Forecast'!C$14*VLOOKUP($A29,Hourly_Sales_Distribution,2,FALSE)</f>
        <v>0</v>
      </c>
      <c r="C29" s="54">
        <f ca="1">'Sales Forecast'!D$14*VLOOKUP($A29,Hourly_Sales_Distribution,3,FALSE)</f>
        <v>150</v>
      </c>
      <c r="D29" s="54">
        <f ca="1">'Sales Forecast'!E$14*VLOOKUP($A29,Hourly_Sales_Distribution,4,FALSE)</f>
        <v>150</v>
      </c>
      <c r="E29" s="54">
        <f ca="1">'Sales Forecast'!F$14*VLOOKUP($A29,Hourly_Sales_Distribution,5,FALSE)</f>
        <v>150</v>
      </c>
      <c r="F29" s="54">
        <f ca="1">'Sales Forecast'!G$14*VLOOKUP($A29,Hourly_Sales_Distribution,6,FALSE)</f>
        <v>150</v>
      </c>
      <c r="G29" s="54">
        <f ca="1">'Sales Forecast'!H$14*VLOOKUP($A29,Hourly_Sales_Distribution,7,FALSE)</f>
        <v>150</v>
      </c>
      <c r="H29" s="54">
        <f ca="1">'Sales Forecast'!I$14*VLOOKUP($A29,Hourly_Sales_Distribution,8,FALSE)</f>
        <v>90</v>
      </c>
    </row>
    <row r="30" spans="1:8">
      <c r="A30" s="5">
        <v>0.66666666666666696</v>
      </c>
      <c r="B30" s="54">
        <f ca="1">'Sales Forecast'!C$14*VLOOKUP($A30,Hourly_Sales_Distribution,2,FALSE)</f>
        <v>0</v>
      </c>
      <c r="C30" s="54">
        <f ca="1">'Sales Forecast'!D$14*VLOOKUP($A30,Hourly_Sales_Distribution,3,FALSE)</f>
        <v>100</v>
      </c>
      <c r="D30" s="54">
        <f ca="1">'Sales Forecast'!E$14*VLOOKUP($A30,Hourly_Sales_Distribution,4,FALSE)</f>
        <v>100</v>
      </c>
      <c r="E30" s="54">
        <f ca="1">'Sales Forecast'!F$14*VLOOKUP($A30,Hourly_Sales_Distribution,5,FALSE)</f>
        <v>100</v>
      </c>
      <c r="F30" s="54">
        <f ca="1">'Sales Forecast'!G$14*VLOOKUP($A30,Hourly_Sales_Distribution,6,FALSE)</f>
        <v>100</v>
      </c>
      <c r="G30" s="54">
        <f ca="1">'Sales Forecast'!H$14*VLOOKUP($A30,Hourly_Sales_Distribution,7,FALSE)</f>
        <v>100</v>
      </c>
      <c r="H30" s="54">
        <f ca="1">'Sales Forecast'!I$14*VLOOKUP($A30,Hourly_Sales_Distribution,8,FALSE)</f>
        <v>0</v>
      </c>
    </row>
    <row r="31" spans="1:8">
      <c r="A31" s="5">
        <v>0.67708333333333304</v>
      </c>
      <c r="B31" s="54">
        <f ca="1">'Sales Forecast'!C$14*VLOOKUP($A31,Hourly_Sales_Distribution,2,FALSE)</f>
        <v>0</v>
      </c>
      <c r="C31" s="54">
        <f ca="1">'Sales Forecast'!D$14*VLOOKUP($A31,Hourly_Sales_Distribution,3,FALSE)</f>
        <v>100</v>
      </c>
      <c r="D31" s="54">
        <f ca="1">'Sales Forecast'!E$14*VLOOKUP($A31,Hourly_Sales_Distribution,4,FALSE)</f>
        <v>100</v>
      </c>
      <c r="E31" s="54">
        <f ca="1">'Sales Forecast'!F$14*VLOOKUP($A31,Hourly_Sales_Distribution,5,FALSE)</f>
        <v>100</v>
      </c>
      <c r="F31" s="54">
        <f ca="1">'Sales Forecast'!G$14*VLOOKUP($A31,Hourly_Sales_Distribution,6,FALSE)</f>
        <v>100</v>
      </c>
      <c r="G31" s="54">
        <f ca="1">'Sales Forecast'!H$14*VLOOKUP($A31,Hourly_Sales_Distribution,7,FALSE)</f>
        <v>100</v>
      </c>
      <c r="H31" s="54">
        <f ca="1">'Sales Forecast'!I$14*VLOOKUP($A31,Hourly_Sales_Distribution,8,FALSE)</f>
        <v>0</v>
      </c>
    </row>
    <row r="32" spans="1:8">
      <c r="A32" s="5">
        <v>0.6875</v>
      </c>
      <c r="B32" s="54">
        <f ca="1">'Sales Forecast'!C$14*VLOOKUP($A32,Hourly_Sales_Distribution,2,FALSE)</f>
        <v>0</v>
      </c>
      <c r="C32" s="54">
        <f ca="1">'Sales Forecast'!D$14*VLOOKUP($A32,Hourly_Sales_Distribution,3,FALSE)</f>
        <v>100</v>
      </c>
      <c r="D32" s="54">
        <f ca="1">'Sales Forecast'!E$14*VLOOKUP($A32,Hourly_Sales_Distribution,4,FALSE)</f>
        <v>100</v>
      </c>
      <c r="E32" s="54">
        <f ca="1">'Sales Forecast'!F$14*VLOOKUP($A32,Hourly_Sales_Distribution,5,FALSE)</f>
        <v>100</v>
      </c>
      <c r="F32" s="54">
        <f ca="1">'Sales Forecast'!G$14*VLOOKUP($A32,Hourly_Sales_Distribution,6,FALSE)</f>
        <v>100</v>
      </c>
      <c r="G32" s="54">
        <f ca="1">'Sales Forecast'!H$14*VLOOKUP($A32,Hourly_Sales_Distribution,7,FALSE)</f>
        <v>100</v>
      </c>
      <c r="H32" s="54">
        <f ca="1">'Sales Forecast'!I$14*VLOOKUP($A32,Hourly_Sales_Distribution,8,FALSE)</f>
        <v>0</v>
      </c>
    </row>
    <row r="33" spans="1:8">
      <c r="A33" s="5">
        <v>0.69791666666666696</v>
      </c>
      <c r="B33" s="54">
        <f ca="1">'Sales Forecast'!C$14*VLOOKUP($A33,Hourly_Sales_Distribution,2,FALSE)</f>
        <v>0</v>
      </c>
      <c r="C33" s="54">
        <f ca="1">'Sales Forecast'!D$14*VLOOKUP($A33,Hourly_Sales_Distribution,3,FALSE)</f>
        <v>100</v>
      </c>
      <c r="D33" s="54">
        <f ca="1">'Sales Forecast'!E$14*VLOOKUP($A33,Hourly_Sales_Distribution,4,FALSE)</f>
        <v>100</v>
      </c>
      <c r="E33" s="54">
        <f ca="1">'Sales Forecast'!F$14*VLOOKUP($A33,Hourly_Sales_Distribution,5,FALSE)</f>
        <v>100</v>
      </c>
      <c r="F33" s="54">
        <f ca="1">'Sales Forecast'!G$14*VLOOKUP($A33,Hourly_Sales_Distribution,6,FALSE)</f>
        <v>100</v>
      </c>
      <c r="G33" s="54">
        <f ca="1">'Sales Forecast'!H$14*VLOOKUP($A33,Hourly_Sales_Distribution,7,FALSE)</f>
        <v>100</v>
      </c>
      <c r="H33" s="54">
        <f ca="1">'Sales Forecast'!I$14*VLOOKUP($A33,Hourly_Sales_Distribution,8,FALSE)</f>
        <v>0</v>
      </c>
    </row>
  </sheetData>
  <sheetProtection formatCells="0" formatColumns="0" formatRows="0" insertColumns="0" insertRows="0" insertHyperlinks="0" deleteColumns="0" deleteRows="0" sort="0" autoFilter="0" pivotTables="0"/>
  <sortState ref="A2:H33">
    <sortCondition ref="A1:A33"/>
  </sortState>
  <pageMargins left="0.7" right="0.7" top="0.75" bottom="0.75" header="0.3" footer="0.3"/>
</worksheet>
</file>

<file path=xl/worksheets/sheet17.xml><?xml version="1.0" encoding="utf-8"?>
<worksheet xmlns="http://schemas.openxmlformats.org/spreadsheetml/2006/main" xmlns:r="http://schemas.openxmlformats.org/officeDocument/2006/relationships">
  <sheetPr codeName="Sheet13"/>
  <dimension ref="A1:H33"/>
  <sheetViews>
    <sheetView workbookViewId="0">
      <selection activeCell="B2" sqref="B2"/>
    </sheetView>
  </sheetViews>
  <sheetFormatPr defaultColWidth="9.140625" defaultRowHeight="15"/>
  <cols>
    <col min="1" max="1" width="12.85546875" style="16" customWidth="1"/>
    <col min="2" max="2" width="11.5703125" style="48" customWidth="1"/>
    <col min="3" max="8" width="11.5703125" style="29" customWidth="1"/>
    <col min="9" max="16384" width="9.140625" style="16"/>
  </cols>
  <sheetData>
    <row r="1" spans="1:8">
      <c r="A1" s="40" t="s">
        <v>16</v>
      </c>
      <c r="B1" s="49" t="str">
        <f>'Staff Assignments'!$C$2</f>
        <v>Sunday</v>
      </c>
      <c r="C1" s="49" t="str">
        <f>'Staff Assignments'!$E$2</f>
        <v>Monday</v>
      </c>
      <c r="D1" s="49" t="str">
        <f>'Staff Assignments'!$G$2</f>
        <v>Tuesday</v>
      </c>
      <c r="E1" s="49" t="str">
        <f>'Staff Assignments'!$I$2</f>
        <v>Wednesday</v>
      </c>
      <c r="F1" s="49" t="str">
        <f>'Staff Assignments'!$K$2</f>
        <v>Thursday</v>
      </c>
      <c r="G1" s="49" t="str">
        <f>'Staff Assignments'!$M$2</f>
        <v>Friday</v>
      </c>
      <c r="H1" s="49" t="str">
        <f>'Staff Assignments'!$O$2</f>
        <v>Saturday</v>
      </c>
    </row>
    <row r="2" spans="1:8">
      <c r="A2" s="50">
        <v>0.375</v>
      </c>
      <c r="B2" s="51">
        <v>0.02</v>
      </c>
      <c r="C2" s="51">
        <v>0.02</v>
      </c>
      <c r="D2" s="51">
        <v>0.02</v>
      </c>
      <c r="E2" s="51">
        <v>0.02</v>
      </c>
      <c r="F2" s="51">
        <v>0.02</v>
      </c>
      <c r="G2" s="51">
        <v>0.02</v>
      </c>
      <c r="H2" s="51">
        <v>0</v>
      </c>
    </row>
    <row r="3" spans="1:8">
      <c r="A3" s="50">
        <v>0.38541666666666702</v>
      </c>
      <c r="B3" s="51">
        <v>0.02</v>
      </c>
      <c r="C3" s="51">
        <v>0.02</v>
      </c>
      <c r="D3" s="51">
        <v>0.02</v>
      </c>
      <c r="E3" s="51">
        <v>0.02</v>
      </c>
      <c r="F3" s="51">
        <v>0.02</v>
      </c>
      <c r="G3" s="51">
        <v>0.02</v>
      </c>
      <c r="H3" s="51">
        <v>0</v>
      </c>
    </row>
    <row r="4" spans="1:8">
      <c r="A4" s="50">
        <v>0.39583333333333298</v>
      </c>
      <c r="B4" s="51">
        <v>0.02</v>
      </c>
      <c r="C4" s="51">
        <v>0.02</v>
      </c>
      <c r="D4" s="51">
        <v>0.02</v>
      </c>
      <c r="E4" s="51">
        <v>0.02</v>
      </c>
      <c r="F4" s="51">
        <v>0.02</v>
      </c>
      <c r="G4" s="51">
        <v>0.02</v>
      </c>
      <c r="H4" s="51">
        <v>0</v>
      </c>
    </row>
    <row r="5" spans="1:8">
      <c r="A5" s="50">
        <v>0.40625</v>
      </c>
      <c r="B5" s="51">
        <v>0.02</v>
      </c>
      <c r="C5" s="51">
        <v>0.02</v>
      </c>
      <c r="D5" s="51">
        <v>0.02</v>
      </c>
      <c r="E5" s="51">
        <v>0.02</v>
      </c>
      <c r="F5" s="51">
        <v>0.02</v>
      </c>
      <c r="G5" s="51">
        <v>0.02</v>
      </c>
      <c r="H5" s="51">
        <v>0</v>
      </c>
    </row>
    <row r="6" spans="1:8">
      <c r="A6" s="50">
        <v>0.41666666666666702</v>
      </c>
      <c r="B6" s="51">
        <v>0.03</v>
      </c>
      <c r="C6" s="51">
        <v>0.03</v>
      </c>
      <c r="D6" s="51">
        <v>0.03</v>
      </c>
      <c r="E6" s="51">
        <v>0.03</v>
      </c>
      <c r="F6" s="51">
        <v>0.03</v>
      </c>
      <c r="G6" s="51">
        <v>0.03</v>
      </c>
      <c r="H6" s="51">
        <v>0.03</v>
      </c>
    </row>
    <row r="7" spans="1:8">
      <c r="A7" s="50">
        <v>0.42708333333333298</v>
      </c>
      <c r="B7" s="51">
        <v>0.03</v>
      </c>
      <c r="C7" s="51">
        <v>0.03</v>
      </c>
      <c r="D7" s="51">
        <v>0.03</v>
      </c>
      <c r="E7" s="51">
        <v>0.03</v>
      </c>
      <c r="F7" s="51">
        <v>0.03</v>
      </c>
      <c r="G7" s="51">
        <v>0.03</v>
      </c>
      <c r="H7" s="51">
        <v>0.03</v>
      </c>
    </row>
    <row r="8" spans="1:8">
      <c r="A8" s="50">
        <v>0.4375</v>
      </c>
      <c r="B8" s="51">
        <v>0.03</v>
      </c>
      <c r="C8" s="51">
        <v>0.03</v>
      </c>
      <c r="D8" s="51">
        <v>0.03</v>
      </c>
      <c r="E8" s="51">
        <v>0.03</v>
      </c>
      <c r="F8" s="51">
        <v>0.03</v>
      </c>
      <c r="G8" s="51">
        <v>0.03</v>
      </c>
      <c r="H8" s="51">
        <v>0.03</v>
      </c>
    </row>
    <row r="9" spans="1:8">
      <c r="A9" s="50">
        <v>0.44791666666666702</v>
      </c>
      <c r="B9" s="51">
        <v>0.03</v>
      </c>
      <c r="C9" s="51">
        <v>0.03</v>
      </c>
      <c r="D9" s="51">
        <v>0.03</v>
      </c>
      <c r="E9" s="51">
        <v>0.03</v>
      </c>
      <c r="F9" s="51">
        <v>0.03</v>
      </c>
      <c r="G9" s="51">
        <v>0.03</v>
      </c>
      <c r="H9" s="51">
        <v>0.03</v>
      </c>
    </row>
    <row r="10" spans="1:8">
      <c r="A10" s="50">
        <v>0.45833333333333298</v>
      </c>
      <c r="B10" s="51">
        <v>0.04</v>
      </c>
      <c r="C10" s="51">
        <v>0.04</v>
      </c>
      <c r="D10" s="51">
        <v>0.04</v>
      </c>
      <c r="E10" s="51">
        <v>0.04</v>
      </c>
      <c r="F10" s="51">
        <v>0.04</v>
      </c>
      <c r="G10" s="51">
        <v>0.04</v>
      </c>
      <c r="H10" s="51">
        <v>0.05</v>
      </c>
    </row>
    <row r="11" spans="1:8">
      <c r="A11" s="50">
        <v>0.46875</v>
      </c>
      <c r="B11" s="51">
        <v>0.04</v>
      </c>
      <c r="C11" s="51">
        <v>0.04</v>
      </c>
      <c r="D11" s="51">
        <v>0.04</v>
      </c>
      <c r="E11" s="51">
        <v>0.04</v>
      </c>
      <c r="F11" s="51">
        <v>0.04</v>
      </c>
      <c r="G11" s="51">
        <v>0.04</v>
      </c>
      <c r="H11" s="51">
        <v>0.05</v>
      </c>
    </row>
    <row r="12" spans="1:8">
      <c r="A12" s="50">
        <v>0.47916666666666702</v>
      </c>
      <c r="B12" s="51">
        <v>0.04</v>
      </c>
      <c r="C12" s="51">
        <v>0.04</v>
      </c>
      <c r="D12" s="51">
        <v>0.04</v>
      </c>
      <c r="E12" s="51">
        <v>0.04</v>
      </c>
      <c r="F12" s="51">
        <v>0.04</v>
      </c>
      <c r="G12" s="51">
        <v>0.04</v>
      </c>
      <c r="H12" s="51">
        <v>0.05</v>
      </c>
    </row>
    <row r="13" spans="1:8">
      <c r="A13" s="50">
        <v>0.48958333333333298</v>
      </c>
      <c r="B13" s="51">
        <v>0.04</v>
      </c>
      <c r="C13" s="51">
        <v>0.04</v>
      </c>
      <c r="D13" s="51">
        <v>0.04</v>
      </c>
      <c r="E13" s="51">
        <v>0.04</v>
      </c>
      <c r="F13" s="51">
        <v>0.04</v>
      </c>
      <c r="G13" s="51">
        <v>0.04</v>
      </c>
      <c r="H13" s="51">
        <v>0.05</v>
      </c>
    </row>
    <row r="14" spans="1:8">
      <c r="A14" s="50">
        <v>0.5</v>
      </c>
      <c r="B14" s="51">
        <v>0.04</v>
      </c>
      <c r="C14" s="51">
        <v>0.04</v>
      </c>
      <c r="D14" s="51">
        <v>0.04</v>
      </c>
      <c r="E14" s="51">
        <v>0.04</v>
      </c>
      <c r="F14" s="51">
        <v>0.04</v>
      </c>
      <c r="G14" s="51">
        <v>0.04</v>
      </c>
      <c r="H14" s="51">
        <v>0.05</v>
      </c>
    </row>
    <row r="15" spans="1:8">
      <c r="A15" s="50">
        <v>0.51041666666666696</v>
      </c>
      <c r="B15" s="51">
        <v>0.04</v>
      </c>
      <c r="C15" s="51">
        <v>0.04</v>
      </c>
      <c r="D15" s="51">
        <v>0.04</v>
      </c>
      <c r="E15" s="51">
        <v>0.04</v>
      </c>
      <c r="F15" s="51">
        <v>0.04</v>
      </c>
      <c r="G15" s="51">
        <v>0.04</v>
      </c>
      <c r="H15" s="51">
        <v>0.05</v>
      </c>
    </row>
    <row r="16" spans="1:8">
      <c r="A16" s="50">
        <v>0.52083333333333304</v>
      </c>
      <c r="B16" s="51">
        <v>0.04</v>
      </c>
      <c r="C16" s="51">
        <v>0.04</v>
      </c>
      <c r="D16" s="51">
        <v>0.04</v>
      </c>
      <c r="E16" s="51">
        <v>0.04</v>
      </c>
      <c r="F16" s="51">
        <v>0.04</v>
      </c>
      <c r="G16" s="51">
        <v>0.04</v>
      </c>
      <c r="H16" s="51">
        <v>0.05</v>
      </c>
    </row>
    <row r="17" spans="1:8">
      <c r="A17" s="50">
        <v>0.53125</v>
      </c>
      <c r="B17" s="51">
        <v>0.04</v>
      </c>
      <c r="C17" s="51">
        <v>0.04</v>
      </c>
      <c r="D17" s="51">
        <v>0.04</v>
      </c>
      <c r="E17" s="51">
        <v>0.04</v>
      </c>
      <c r="F17" s="51">
        <v>0.04</v>
      </c>
      <c r="G17" s="51">
        <v>0.04</v>
      </c>
      <c r="H17" s="51">
        <v>0.05</v>
      </c>
    </row>
    <row r="18" spans="1:8">
      <c r="A18" s="50">
        <v>0.54166666666666696</v>
      </c>
      <c r="B18" s="51">
        <v>0.04</v>
      </c>
      <c r="C18" s="51">
        <v>0.04</v>
      </c>
      <c r="D18" s="51">
        <v>0.04</v>
      </c>
      <c r="E18" s="51">
        <v>0.04</v>
      </c>
      <c r="F18" s="51">
        <v>0.04</v>
      </c>
      <c r="G18" s="51">
        <v>0.04</v>
      </c>
      <c r="H18" s="51">
        <v>0.05</v>
      </c>
    </row>
    <row r="19" spans="1:8">
      <c r="A19" s="50">
        <v>0.55208333333333304</v>
      </c>
      <c r="B19" s="51">
        <v>0.04</v>
      </c>
      <c r="C19" s="51">
        <v>0.04</v>
      </c>
      <c r="D19" s="51">
        <v>0.04</v>
      </c>
      <c r="E19" s="51">
        <v>0.04</v>
      </c>
      <c r="F19" s="51">
        <v>0.04</v>
      </c>
      <c r="G19" s="51">
        <v>0.04</v>
      </c>
      <c r="H19" s="51">
        <v>0.05</v>
      </c>
    </row>
    <row r="20" spans="1:8">
      <c r="A20" s="50">
        <v>0.5625</v>
      </c>
      <c r="B20" s="51">
        <v>0.04</v>
      </c>
      <c r="C20" s="51">
        <v>0.04</v>
      </c>
      <c r="D20" s="51">
        <v>0.04</v>
      </c>
      <c r="E20" s="51">
        <v>0.04</v>
      </c>
      <c r="F20" s="51">
        <v>0.04</v>
      </c>
      <c r="G20" s="51">
        <v>0.04</v>
      </c>
      <c r="H20" s="51">
        <v>0.05</v>
      </c>
    </row>
    <row r="21" spans="1:8">
      <c r="A21" s="50">
        <v>0.57291666666666696</v>
      </c>
      <c r="B21" s="51">
        <v>0.04</v>
      </c>
      <c r="C21" s="51">
        <v>0.04</v>
      </c>
      <c r="D21" s="51">
        <v>0.04</v>
      </c>
      <c r="E21" s="51">
        <v>0.04</v>
      </c>
      <c r="F21" s="51">
        <v>0.04</v>
      </c>
      <c r="G21" s="51">
        <v>0.04</v>
      </c>
      <c r="H21" s="51">
        <v>0.05</v>
      </c>
    </row>
    <row r="22" spans="1:8">
      <c r="A22" s="50">
        <v>0.58333333333333304</v>
      </c>
      <c r="B22" s="51">
        <v>0.03</v>
      </c>
      <c r="C22" s="51">
        <v>0.03</v>
      </c>
      <c r="D22" s="51">
        <v>0.03</v>
      </c>
      <c r="E22" s="51">
        <v>0.03</v>
      </c>
      <c r="F22" s="51">
        <v>0.03</v>
      </c>
      <c r="G22" s="51">
        <v>0.03</v>
      </c>
      <c r="H22" s="51">
        <v>0.04</v>
      </c>
    </row>
    <row r="23" spans="1:8">
      <c r="A23" s="50">
        <v>0.59375</v>
      </c>
      <c r="B23" s="51">
        <v>0.03</v>
      </c>
      <c r="C23" s="51">
        <v>0.03</v>
      </c>
      <c r="D23" s="51">
        <v>0.03</v>
      </c>
      <c r="E23" s="51">
        <v>0.03</v>
      </c>
      <c r="F23" s="51">
        <v>0.03</v>
      </c>
      <c r="G23" s="51">
        <v>0.03</v>
      </c>
      <c r="H23" s="51">
        <v>0.04</v>
      </c>
    </row>
    <row r="24" spans="1:8">
      <c r="A24" s="50">
        <v>0.60416666666666696</v>
      </c>
      <c r="B24" s="51">
        <v>0.03</v>
      </c>
      <c r="C24" s="51">
        <v>0.03</v>
      </c>
      <c r="D24" s="51">
        <v>0.03</v>
      </c>
      <c r="E24" s="51">
        <v>0.03</v>
      </c>
      <c r="F24" s="51">
        <v>0.03</v>
      </c>
      <c r="G24" s="51">
        <v>0.03</v>
      </c>
      <c r="H24" s="51">
        <v>0.04</v>
      </c>
    </row>
    <row r="25" spans="1:8">
      <c r="A25" s="50">
        <v>0.61458333333333304</v>
      </c>
      <c r="B25" s="51">
        <v>0.03</v>
      </c>
      <c r="C25" s="51">
        <v>0.03</v>
      </c>
      <c r="D25" s="51">
        <v>0.03</v>
      </c>
      <c r="E25" s="51">
        <v>0.03</v>
      </c>
      <c r="F25" s="51">
        <v>0.03</v>
      </c>
      <c r="G25" s="51">
        <v>0.03</v>
      </c>
      <c r="H25" s="51">
        <v>0.04</v>
      </c>
    </row>
    <row r="26" spans="1:8">
      <c r="A26" s="50">
        <v>0.625</v>
      </c>
      <c r="B26" s="51">
        <v>0.03</v>
      </c>
      <c r="C26" s="51">
        <v>0.03</v>
      </c>
      <c r="D26" s="51">
        <v>0.03</v>
      </c>
      <c r="E26" s="51">
        <v>0.03</v>
      </c>
      <c r="F26" s="51">
        <v>0.03</v>
      </c>
      <c r="G26" s="51">
        <v>0.03</v>
      </c>
      <c r="H26" s="51">
        <v>0.03</v>
      </c>
    </row>
    <row r="27" spans="1:8">
      <c r="A27" s="50">
        <v>0.63541666666666696</v>
      </c>
      <c r="B27" s="51">
        <v>0.03</v>
      </c>
      <c r="C27" s="51">
        <v>0.03</v>
      </c>
      <c r="D27" s="51">
        <v>0.03</v>
      </c>
      <c r="E27" s="51">
        <v>0.03</v>
      </c>
      <c r="F27" s="51">
        <v>0.03</v>
      </c>
      <c r="G27" s="51">
        <v>0.03</v>
      </c>
      <c r="H27" s="51">
        <v>0.03</v>
      </c>
    </row>
    <row r="28" spans="1:8">
      <c r="A28" s="50">
        <v>0.64583333333333304</v>
      </c>
      <c r="B28" s="51">
        <v>0.03</v>
      </c>
      <c r="C28" s="51">
        <v>0.03</v>
      </c>
      <c r="D28" s="51">
        <v>0.03</v>
      </c>
      <c r="E28" s="51">
        <v>0.03</v>
      </c>
      <c r="F28" s="51">
        <v>0.03</v>
      </c>
      <c r="G28" s="51">
        <v>0.03</v>
      </c>
      <c r="H28" s="51">
        <v>0.03</v>
      </c>
    </row>
    <row r="29" spans="1:8">
      <c r="A29" s="50">
        <v>0.65625</v>
      </c>
      <c r="B29" s="51">
        <v>0.03</v>
      </c>
      <c r="C29" s="51">
        <v>0.03</v>
      </c>
      <c r="D29" s="51">
        <v>0.03</v>
      </c>
      <c r="E29" s="51">
        <v>0.03</v>
      </c>
      <c r="F29" s="51">
        <v>0.03</v>
      </c>
      <c r="G29" s="51">
        <v>0.03</v>
      </c>
      <c r="H29" s="51">
        <v>0.03</v>
      </c>
    </row>
    <row r="30" spans="1:8">
      <c r="A30" s="50">
        <v>0.66666666666666696</v>
      </c>
      <c r="B30" s="51">
        <v>0.02</v>
      </c>
      <c r="C30" s="51">
        <v>0.02</v>
      </c>
      <c r="D30" s="51">
        <v>0.02</v>
      </c>
      <c r="E30" s="51">
        <v>0.02</v>
      </c>
      <c r="F30" s="51">
        <v>0.02</v>
      </c>
      <c r="G30" s="51">
        <v>0.02</v>
      </c>
      <c r="H30" s="51">
        <v>0</v>
      </c>
    </row>
    <row r="31" spans="1:8">
      <c r="A31" s="50">
        <v>0.67708333333333304</v>
      </c>
      <c r="B31" s="51">
        <v>0.02</v>
      </c>
      <c r="C31" s="51">
        <v>0.02</v>
      </c>
      <c r="D31" s="51">
        <v>0.02</v>
      </c>
      <c r="E31" s="51">
        <v>0.02</v>
      </c>
      <c r="F31" s="51">
        <v>0.02</v>
      </c>
      <c r="G31" s="51">
        <v>0.02</v>
      </c>
      <c r="H31" s="51">
        <v>0</v>
      </c>
    </row>
    <row r="32" spans="1:8">
      <c r="A32" s="50">
        <v>0.6875</v>
      </c>
      <c r="B32" s="51">
        <v>0.02</v>
      </c>
      <c r="C32" s="51">
        <v>0.02</v>
      </c>
      <c r="D32" s="51">
        <v>0.02</v>
      </c>
      <c r="E32" s="51">
        <v>0.02</v>
      </c>
      <c r="F32" s="51">
        <v>0.02</v>
      </c>
      <c r="G32" s="51">
        <v>0.02</v>
      </c>
      <c r="H32" s="51">
        <v>0</v>
      </c>
    </row>
    <row r="33" spans="1:8">
      <c r="A33" s="50">
        <v>0.69791666666666696</v>
      </c>
      <c r="B33" s="51">
        <v>0.02</v>
      </c>
      <c r="C33" s="51">
        <v>0.02</v>
      </c>
      <c r="D33" s="51">
        <v>0.02</v>
      </c>
      <c r="E33" s="51">
        <v>0.02</v>
      </c>
      <c r="F33" s="51">
        <v>0.02</v>
      </c>
      <c r="G33" s="51">
        <v>0.02</v>
      </c>
      <c r="H33" s="51">
        <v>0</v>
      </c>
    </row>
  </sheetData>
  <sheetProtection sheet="1" formatCells="0" formatColumns="0" formatRows="0" insertColumns="0" insertRows="0" insertHyperlinks="0" deleteColumns="0" deleteRows="0" sort="0" autoFilter="0" pivotTables="0"/>
  <sortState ref="A2:H33">
    <sortCondition ref="A1:A33"/>
  </sortState>
  <conditionalFormatting sqref="B2:H45">
    <cfRule type="expression" dxfId="14" priority="1066" stopIfTrue="1">
      <formula>NOT(ISNUMBER($A2))</formula>
    </cfRule>
    <cfRule type="expression" dxfId="13" priority="1067" stopIfTrue="1">
      <formula>ROUND(SUM(B$2:B$45),2)=1</formula>
    </cfRule>
    <cfRule type="expression" dxfId="12" priority="1068">
      <formula>TRUE</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6"/>
  <dimension ref="A1:E2"/>
  <sheetViews>
    <sheetView workbookViewId="0">
      <selection activeCell="F4" sqref="F4"/>
    </sheetView>
  </sheetViews>
  <sheetFormatPr defaultColWidth="9.140625" defaultRowHeight="15"/>
  <cols>
    <col min="1" max="1" width="26.42578125" style="43" customWidth="1"/>
    <col min="2" max="2" width="28.42578125" style="44" customWidth="1"/>
    <col min="3" max="3" width="24.28515625" style="44" customWidth="1"/>
    <col min="4" max="4" width="23.28515625" style="44" customWidth="1"/>
    <col min="5" max="5" width="23.7109375" style="44" customWidth="1"/>
    <col min="6" max="16384" width="9.140625" style="44"/>
  </cols>
  <sheetData>
    <row r="1" spans="1:5">
      <c r="A1" s="31" t="s">
        <v>7</v>
      </c>
      <c r="B1" s="31" t="s">
        <v>60</v>
      </c>
      <c r="C1" s="31" t="s">
        <v>61</v>
      </c>
      <c r="D1" s="45" t="s">
        <v>62</v>
      </c>
      <c r="E1" s="45" t="s">
        <v>63</v>
      </c>
    </row>
    <row r="2" spans="1:5">
      <c r="A2" s="46" t="s">
        <v>38</v>
      </c>
      <c r="B2" s="47">
        <v>1.5</v>
      </c>
      <c r="C2" s="47">
        <v>8</v>
      </c>
      <c r="D2" s="47">
        <v>2</v>
      </c>
      <c r="E2" s="47">
        <v>10</v>
      </c>
    </row>
  </sheetData>
  <sheetProtection formatCells="0" formatColumns="0" formatRows="0" insertColumns="0" insertRows="0" insertHyperlinks="0" deleteColumns="0" deleteRows="0" sort="0" autoFilter="0" pivotTables="0"/>
  <dataValidations count="3">
    <dataValidation type="custom" showInputMessage="1" showErrorMessage="1" errorTitle="Invalid Value" error="Please check that the Minimum Shift Length is greater than zero and less than or equal to the Standard Shift Length, which in turn should be equal to or less than the Maximum Shift Length." promptTitle="Standard Shift Length" prompt="The standard length of a shift used by the auto-scheduling function." sqref="C2">
      <formula1>AND(C2&gt;=D2,C2&gt;0,C2&lt;=24)</formula1>
    </dataValidation>
    <dataValidation type="custom" showInputMessage="1" showErrorMessage="1" errorTitle="Invalid Value" error="Please check that the Minimum Shift Length is greater than zero and less than or equal to the Standard Shift Length, which in turn should be equal to or less than the Maximum Shift Length." promptTitle="Minimum Shift Length" prompt="Auto-scheduling will not make an assignment that is shorter than the minimum shift length.  Set to zero or leave blank if there is no minimum shift length." sqref="D2">
      <formula1>AND(D2&gt;0,D2&lt;24,D2&lt;=C2)</formula1>
    </dataValidation>
    <dataValidation type="custom" allowBlank="1" showInputMessage="1" showErrorMessage="1" errorTitle="Invalid Value" error="Please check that the Minimum Shift Length is greater than zero and less than or equal to the Standard Shift Length, which in turn should be equal to or less than the Maximum Shift Length." promptTitle="Maximum Shift Length" prompt="Auto-scheduling will not make an assignment that is greater than the maximum shift length.  If blank the standard shift length will be used as the maximum." sqref="E2">
      <formula1>AND(E2&gt;0,E2&lt;=24,E2&gt;=C2)</formula1>
    </dataValidation>
  </dataValidations>
  <pageMargins left="0.7" right="0.7" top="0.75" bottom="0.75" header="0.3" footer="0.3"/>
  <drawing r:id="rId1"/>
  <legacyDrawing r:id="rId2"/>
  <tableParts count="1">
    <tablePart r:id="rId3"/>
  </tableParts>
</worksheet>
</file>

<file path=xl/worksheets/sheet19.xml><?xml version="1.0" encoding="utf-8"?>
<worksheet xmlns="http://schemas.openxmlformats.org/spreadsheetml/2006/main" xmlns:r="http://schemas.openxmlformats.org/officeDocument/2006/relationships">
  <sheetPr codeName="Sheet27"/>
  <dimension ref="A1"/>
  <sheetViews>
    <sheetView workbookViewId="0">
      <selection activeCell="H2" sqref="H2"/>
    </sheetView>
  </sheetViews>
  <sheetFormatPr defaultColWidth="9" defaultRowHeight="15"/>
  <sheetData/>
  <sheetProtection sheet="1" formatCells="0" formatColumns="0" formatRows="0" insertColumns="0" insertRows="0" insertHyperlinks="0" deleteColumns="0" deleteRows="0" sort="0" autoFilter="0" pivotTables="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U807"/>
  <sheetViews>
    <sheetView tabSelected="1" workbookViewId="0"/>
  </sheetViews>
  <sheetFormatPr defaultRowHeight="15"/>
  <sheetData>
    <row r="1" spans="1:21">
      <c r="A1" s="93"/>
      <c r="B1" s="93"/>
      <c r="C1" s="108" t="str">
        <f>IF(ISBLANK(Week_Starts_On),"",TEXT(Week_Starts_On+(COLUMN()-COLUMN($C1))/2,"MM/DD"))</f>
        <v>07/28</v>
      </c>
      <c r="D1" s="108"/>
      <c r="E1" s="108" t="str">
        <f>IF(ISBLANK(Week_Starts_On),"",TEXT(Week_Starts_On+(COLUMN()-COLUMN($C1))/2,"MM/DD"))</f>
        <v>07/29</v>
      </c>
      <c r="F1" s="108"/>
      <c r="G1" s="108" t="str">
        <f>IF(ISBLANK(Week_Starts_On),"",TEXT(Week_Starts_On+(COLUMN()-COLUMN($C1))/2,"MM/DD"))</f>
        <v>07/30</v>
      </c>
      <c r="H1" s="108"/>
      <c r="I1" s="108" t="str">
        <f>IF(ISBLANK(Week_Starts_On),"",TEXT(Week_Starts_On+(COLUMN()-COLUMN($C1))/2,"MM/DD"))</f>
        <v>07/31</v>
      </c>
      <c r="J1" s="108"/>
      <c r="K1" s="108" t="str">
        <f>IF(ISBLANK(Week_Starts_On),"",TEXT(Week_Starts_On+(COLUMN()-COLUMN($C1))/2,"MM/DD"))</f>
        <v>08/01</v>
      </c>
      <c r="L1" s="108"/>
      <c r="M1" s="108" t="str">
        <f>IF(ISBLANK(Week_Starts_On),"",TEXT(Week_Starts_On+(COLUMN()-COLUMN($C1))/2,"MM/DD"))</f>
        <v>08/02</v>
      </c>
      <c r="N1" s="108"/>
      <c r="O1" s="108" t="str">
        <f>IF(ISBLANK(Week_Starts_On),"",TEXT(Week_Starts_On+(COLUMN()-COLUMN($C1))/2,"MM/DD"))</f>
        <v>08/03</v>
      </c>
      <c r="P1" s="108"/>
      <c r="Q1" s="112"/>
      <c r="R1" s="106"/>
      <c r="S1" s="106"/>
      <c r="T1" s="106"/>
      <c r="U1" s="107"/>
    </row>
    <row r="2" spans="1:21" ht="26.25">
      <c r="A2" s="109" t="s">
        <v>6</v>
      </c>
      <c r="B2" s="109" t="s">
        <v>7</v>
      </c>
      <c r="C2" s="110" t="str">
        <f t="shared" ref="C2:P2" si="0">IF(ISBLANK(Week_Starts_On),TEXT((COLUMN()-COLUMN($A$1))/2,"[$-409]DDDD"),TEXT(Week_Starts_On+(COLUMN()-COLUMN($C$1))/2,"[$-409]DDDD"))</f>
        <v>Sunday</v>
      </c>
      <c r="D2" s="110" t="str">
        <f t="shared" si="0"/>
        <v>Sunday</v>
      </c>
      <c r="E2" s="110" t="str">
        <f t="shared" si="0"/>
        <v>Monday</v>
      </c>
      <c r="F2" s="110" t="str">
        <f t="shared" si="0"/>
        <v>Monday</v>
      </c>
      <c r="G2" s="110" t="str">
        <f t="shared" si="0"/>
        <v>Tuesday</v>
      </c>
      <c r="H2" s="110" t="str">
        <f t="shared" si="0"/>
        <v>Tuesday</v>
      </c>
      <c r="I2" s="110" t="str">
        <f t="shared" si="0"/>
        <v>Wednesday</v>
      </c>
      <c r="J2" s="110" t="str">
        <f t="shared" si="0"/>
        <v>Wednesday</v>
      </c>
      <c r="K2" s="110" t="str">
        <f t="shared" si="0"/>
        <v>Thursday</v>
      </c>
      <c r="L2" s="110" t="str">
        <f t="shared" si="0"/>
        <v>Thursday</v>
      </c>
      <c r="M2" s="110" t="str">
        <f t="shared" si="0"/>
        <v>Friday</v>
      </c>
      <c r="N2" s="110" t="str">
        <f t="shared" si="0"/>
        <v>Friday</v>
      </c>
      <c r="O2" s="110" t="str">
        <f t="shared" si="0"/>
        <v>Saturday</v>
      </c>
      <c r="P2" s="110" t="str">
        <f t="shared" si="0"/>
        <v>Saturday</v>
      </c>
      <c r="Q2" s="112" t="s">
        <v>8</v>
      </c>
      <c r="R2" s="113"/>
      <c r="S2" s="113"/>
      <c r="T2" s="113"/>
    </row>
    <row r="3" spans="1:21">
      <c r="A3" s="109"/>
      <c r="B3" s="109"/>
      <c r="C3" s="91" t="s">
        <v>9</v>
      </c>
      <c r="D3" s="91" t="s">
        <v>10</v>
      </c>
      <c r="E3" s="91" t="s">
        <v>9</v>
      </c>
      <c r="F3" s="91" t="s">
        <v>10</v>
      </c>
      <c r="G3" s="91" t="s">
        <v>9</v>
      </c>
      <c r="H3" s="91" t="s">
        <v>10</v>
      </c>
      <c r="I3" s="91" t="s">
        <v>9</v>
      </c>
      <c r="J3" s="91" t="s">
        <v>10</v>
      </c>
      <c r="K3" s="91" t="s">
        <v>9</v>
      </c>
      <c r="L3" s="91" t="s">
        <v>10</v>
      </c>
      <c r="M3" s="91" t="s">
        <v>9</v>
      </c>
      <c r="N3" s="91" t="s">
        <v>10</v>
      </c>
      <c r="O3" s="91" t="s">
        <v>9</v>
      </c>
      <c r="P3" s="91" t="s">
        <v>10</v>
      </c>
      <c r="Q3" s="114"/>
      <c r="R3" s="113"/>
      <c r="S3" s="115" t="s">
        <v>11</v>
      </c>
      <c r="T3" s="116"/>
    </row>
    <row r="4" spans="1:21" ht="39">
      <c r="A4" s="93" t="str">
        <f>IF(ROW()-ROW($A$4)&lt;COUNTA(Employees_Table[Name]),HLOOKUP(Employees_Table[[#Headers],[Name]],Employees_Table[#All],ROW()-ROW($A$4)+2,FALSE),"")</f>
        <v>Employee, Sample</v>
      </c>
      <c r="B4" s="93" t="str">
        <f>IF(ROW()-ROW($B$4)&lt;COUNTA(Employees_Table[Name]),HLOOKUP(Employees_Table[[#Headers],[Role]],Employees_Table[#All],ROW()-ROW($A$4)+2,FALSE),"")</f>
        <v>Customer Service Rep</v>
      </c>
      <c r="C4" s="94"/>
      <c r="D4" s="94"/>
      <c r="E4" s="94"/>
      <c r="F4" s="94"/>
      <c r="G4" s="94"/>
      <c r="H4" s="94"/>
      <c r="I4" s="94"/>
      <c r="J4" s="94"/>
      <c r="K4" s="94"/>
      <c r="L4" s="94"/>
      <c r="M4" s="94"/>
      <c r="N4" s="94"/>
      <c r="O4" s="94"/>
      <c r="P4" s="94"/>
      <c r="Q4" s="117">
        <f t="shared" ref="Q4:Q35" si="1">HOURSELAPSED(C4,D4)+HOURSELAPSED(E4,F4)+HOURSELAPSED(G4,H4)+HOURSELAPSED(I4,J4)+HOURSELAPSED(K4,L4)+HOURSELAPSED(M4,N4)+HOURSELAPSED(O4,P4)</f>
        <v>0</v>
      </c>
      <c r="S4" s="118">
        <v>-1</v>
      </c>
      <c r="T4" s="119" t="s">
        <v>12</v>
      </c>
    </row>
    <row r="5" spans="1:21">
      <c r="A5" s="93" t="str">
        <f>IF(ROW()-ROW($A$4)&lt;COUNTA(Employees_Table[Name]),HLOOKUP(Employees_Table[[#Headers],[Name]],Employees_Table[#All],ROW()-ROW($A$4)+2,FALSE),"")</f>
        <v/>
      </c>
      <c r="B5" s="93" t="str">
        <f>IF(ROW()-ROW($B$4)&lt;COUNTA(Employees_Table[Name]),HLOOKUP(Employees_Table[[#Headers],[Role]],Employees_Table[#All],ROW()-ROW($A$4)+2,FALSE),"")</f>
        <v/>
      </c>
      <c r="C5" s="94"/>
      <c r="D5" s="94"/>
      <c r="E5" s="94"/>
      <c r="F5" s="94"/>
      <c r="G5" s="94"/>
      <c r="H5" s="94"/>
      <c r="I5" s="94"/>
      <c r="J5" s="94"/>
      <c r="K5" s="94"/>
      <c r="L5" s="94"/>
      <c r="M5" s="94"/>
      <c r="N5" s="94"/>
      <c r="O5" s="94"/>
      <c r="P5" s="94"/>
      <c r="Q5" s="117">
        <f t="shared" si="1"/>
        <v>0</v>
      </c>
      <c r="S5" s="120">
        <v>1</v>
      </c>
      <c r="T5" s="121" t="s">
        <v>13</v>
      </c>
    </row>
    <row r="6" spans="1:21">
      <c r="A6" s="93" t="str">
        <f>IF(ROW()-ROW($A$4)&lt;COUNTA(Employees_Table[Name]),HLOOKUP(Employees_Table[[#Headers],[Name]],Employees_Table[#All],ROW()-ROW($A$4)+2,FALSE),"")</f>
        <v/>
      </c>
      <c r="B6" s="93" t="str">
        <f>IF(ROW()-ROW($B$4)&lt;COUNTA(Employees_Table[Name]),HLOOKUP(Employees_Table[[#Headers],[Role]],Employees_Table[#All],ROW()-ROW($A$4)+2,FALSE),"")</f>
        <v/>
      </c>
      <c r="C6" s="94"/>
      <c r="D6" s="94"/>
      <c r="E6" s="94"/>
      <c r="F6" s="94"/>
      <c r="G6" s="94"/>
      <c r="H6" s="94"/>
      <c r="I6" s="94"/>
      <c r="J6" s="94"/>
      <c r="K6" s="94"/>
      <c r="L6" s="94"/>
      <c r="M6" s="94"/>
      <c r="N6" s="94"/>
      <c r="O6" s="94"/>
      <c r="P6" s="94"/>
      <c r="Q6" s="122">
        <f t="shared" si="1"/>
        <v>0</v>
      </c>
      <c r="S6" s="123"/>
      <c r="T6" s="121" t="s">
        <v>14</v>
      </c>
    </row>
    <row r="7" spans="1:21">
      <c r="A7" s="93" t="str">
        <f>IF(ROW()-ROW($A$4)&lt;COUNTA(Employees_Table[Name]),HLOOKUP(Employees_Table[[#Headers],[Name]],Employees_Table[#All],ROW()-ROW($A$4)+2,FALSE),"")</f>
        <v/>
      </c>
      <c r="B7" s="93" t="str">
        <f>IF(ROW()-ROW($B$4)&lt;COUNTA(Employees_Table[Name]),HLOOKUP(Employees_Table[[#Headers],[Role]],Employees_Table[#All],ROW()-ROW($A$4)+2,FALSE),"")</f>
        <v/>
      </c>
      <c r="C7" s="94"/>
      <c r="D7" s="94"/>
      <c r="E7" s="94"/>
      <c r="F7" s="94"/>
      <c r="G7" s="94"/>
      <c r="H7" s="94"/>
      <c r="I7" s="94"/>
      <c r="J7" s="94"/>
      <c r="K7" s="94"/>
      <c r="L7" s="94"/>
      <c r="M7" s="94"/>
      <c r="N7" s="94"/>
      <c r="O7" s="94"/>
      <c r="P7" s="94"/>
      <c r="Q7" s="122">
        <f t="shared" si="1"/>
        <v>0</v>
      </c>
      <c r="S7" s="124">
        <v>0</v>
      </c>
      <c r="T7" s="125" t="s">
        <v>15</v>
      </c>
    </row>
    <row r="8" spans="1:21">
      <c r="A8" s="93" t="str">
        <f>IF(ROW()-ROW($A$4)&lt;COUNTA(Employees_Table[Name]),HLOOKUP(Employees_Table[[#Headers],[Name]],Employees_Table[#All],ROW()-ROW($A$4)+2,FALSE),"")</f>
        <v/>
      </c>
      <c r="B8" s="93" t="str">
        <f>IF(ROW()-ROW($B$4)&lt;COUNTA(Employees_Table[Name]),HLOOKUP(Employees_Table[[#Headers],[Role]],Employees_Table[#All],ROW()-ROW($A$4)+2,FALSE),"")</f>
        <v/>
      </c>
      <c r="C8" s="94"/>
      <c r="D8" s="94"/>
      <c r="E8" s="94"/>
      <c r="F8" s="94"/>
      <c r="G8" s="94"/>
      <c r="H8" s="94"/>
      <c r="I8" s="94"/>
      <c r="J8" s="94"/>
      <c r="K8" s="94"/>
      <c r="L8" s="94"/>
      <c r="M8" s="94"/>
      <c r="N8" s="94"/>
      <c r="O8" s="94"/>
      <c r="P8" s="94"/>
      <c r="Q8" s="122">
        <f t="shared" si="1"/>
        <v>0</v>
      </c>
      <c r="S8" s="126"/>
    </row>
    <row r="9" spans="1:21">
      <c r="A9" s="93" t="str">
        <f>IF(ROW()-ROW($A$4)&lt;COUNTA(Employees_Table[Name]),HLOOKUP(Employees_Table[[#Headers],[Name]],Employees_Table[#All],ROW()-ROW($A$4)+2,FALSE),"")</f>
        <v/>
      </c>
      <c r="B9" s="93" t="str">
        <f>IF(ROW()-ROW($B$4)&lt;COUNTA(Employees_Table[Name]),HLOOKUP(Employees_Table[[#Headers],[Role]],Employees_Table[#All],ROW()-ROW($A$4)+2,FALSE),"")</f>
        <v/>
      </c>
      <c r="C9" s="94"/>
      <c r="D9" s="94"/>
      <c r="E9" s="94"/>
      <c r="F9" s="94"/>
      <c r="G9" s="94"/>
      <c r="H9" s="94"/>
      <c r="I9" s="94"/>
      <c r="J9" s="94"/>
      <c r="K9" s="94"/>
      <c r="L9" s="94"/>
      <c r="M9" s="94"/>
      <c r="N9" s="94"/>
      <c r="O9" s="94"/>
      <c r="P9" s="94"/>
      <c r="Q9" s="122">
        <f t="shared" si="1"/>
        <v>0</v>
      </c>
      <c r="S9" s="127" t="str">
        <f ca="1">CONCATENATE('Technical Parameters'!$B$9,"/",'Technical Parameters'!B10)</f>
        <v>Customer Service Rep/Sunday</v>
      </c>
      <c r="T9" s="128"/>
    </row>
    <row r="10" spans="1:21">
      <c r="A10" s="93" t="str">
        <f>IF(ROW()-ROW($A$4)&lt;COUNTA(Employees_Table[Name]),HLOOKUP(Employees_Table[[#Headers],[Name]],Employees_Table[#All],ROW()-ROW($A$4)+2,FALSE),"")</f>
        <v/>
      </c>
      <c r="B10" s="93" t="str">
        <f>IF(ROW()-ROW($B$4)&lt;COUNTA(Employees_Table[Name]),HLOOKUP(Employees_Table[[#Headers],[Role]],Employees_Table[#All],ROW()-ROW($A$4)+2,FALSE),"")</f>
        <v/>
      </c>
      <c r="C10" s="94"/>
      <c r="D10" s="94"/>
      <c r="E10" s="94"/>
      <c r="F10" s="94"/>
      <c r="G10" s="94"/>
      <c r="H10" s="94"/>
      <c r="I10" s="94"/>
      <c r="J10" s="94"/>
      <c r="K10" s="94"/>
      <c r="L10" s="94"/>
      <c r="M10" s="94"/>
      <c r="N10" s="94"/>
      <c r="O10" s="94"/>
      <c r="P10" s="94"/>
      <c r="Q10" s="122">
        <f t="shared" si="1"/>
        <v>0</v>
      </c>
      <c r="S10" s="129" t="s">
        <v>16</v>
      </c>
      <c r="T10" s="130" t="s">
        <v>17</v>
      </c>
    </row>
    <row r="11" spans="1:21">
      <c r="A11" s="93" t="str">
        <f>IF(ROW()-ROW($A$4)&lt;COUNTA(Employees_Table[Name]),HLOOKUP(Employees_Table[[#Headers],[Name]],Employees_Table[#All],ROW()-ROW($A$4)+2,FALSE),"")</f>
        <v/>
      </c>
      <c r="B11" s="93" t="str">
        <f>IF(ROW()-ROW($B$4)&lt;COUNTA(Employees_Table[Name]),HLOOKUP(Employees_Table[[#Headers],[Role]],Employees_Table[#All],ROW()-ROW($A$4)+2,FALSE),"")</f>
        <v/>
      </c>
      <c r="C11" s="94"/>
      <c r="D11" s="94"/>
      <c r="E11" s="94"/>
      <c r="F11" s="94"/>
      <c r="G11" s="94"/>
      <c r="H11" s="94"/>
      <c r="I11" s="94"/>
      <c r="J11" s="94"/>
      <c r="K11" s="94"/>
      <c r="L11" s="94"/>
      <c r="M11" s="94"/>
      <c r="N11" s="94"/>
      <c r="O11" s="94"/>
      <c r="P11" s="94"/>
      <c r="Q11" s="122">
        <f t="shared" si="1"/>
        <v>0</v>
      </c>
      <c r="S11" s="131">
        <f t="shared" ref="S11:S74" ca="1" si="2">OFFSET(Time_Periods,ROW()-ROW($S$11),0,1,1)</f>
        <v>0.375</v>
      </c>
      <c r="T11" s="132">
        <f ca="1">IF(S11&lt;&gt;"",OFFSET(Over_And_Under_Detail,'Technical Parameters'!$B$12+(ROW()-ROW($T$11))*'Technical Parameters'!$B$13,'Technical Parameters'!$B$11,1,1),"")</f>
        <v>0</v>
      </c>
    </row>
    <row r="12" spans="1:21">
      <c r="A12" s="93" t="str">
        <f>IF(ROW()-ROW($A$4)&lt;COUNTA(Employees_Table[Name]),HLOOKUP(Employees_Table[[#Headers],[Name]],Employees_Table[#All],ROW()-ROW($A$4)+2,FALSE),"")</f>
        <v/>
      </c>
      <c r="B12" s="93" t="str">
        <f>IF(ROW()-ROW($B$4)&lt;COUNTA(Employees_Table[Name]),HLOOKUP(Employees_Table[[#Headers],[Role]],Employees_Table[#All],ROW()-ROW($A$4)+2,FALSE),"")</f>
        <v/>
      </c>
      <c r="C12" s="94"/>
      <c r="D12" s="94"/>
      <c r="E12" s="94"/>
      <c r="F12" s="94"/>
      <c r="G12" s="94"/>
      <c r="H12" s="94"/>
      <c r="I12" s="94"/>
      <c r="J12" s="94"/>
      <c r="K12" s="94"/>
      <c r="L12" s="94"/>
      <c r="M12" s="94"/>
      <c r="N12" s="94"/>
      <c r="O12" s="94"/>
      <c r="P12" s="94"/>
      <c r="Q12" s="122">
        <f t="shared" si="1"/>
        <v>0</v>
      </c>
      <c r="S12" s="131" t="e">
        <f t="shared" ca="1" si="2"/>
        <v>#NAME?</v>
      </c>
      <c r="T12" s="132" t="e">
        <f ca="1">IF(S12&lt;&gt;"",OFFSET(Over_And_Under_Detail,'Technical Parameters'!$B$12+(ROW()-ROW($T$11))*'Technical Parameters'!$B$13,'Technical Parameters'!$B$11,1,1),"")</f>
        <v>#NAME?</v>
      </c>
    </row>
    <row r="13" spans="1:21">
      <c r="A13" s="93" t="str">
        <f>IF(ROW()-ROW($A$4)&lt;COUNTA(Employees_Table[Name]),HLOOKUP(Employees_Table[[#Headers],[Name]],Employees_Table[#All],ROW()-ROW($A$4)+2,FALSE),"")</f>
        <v/>
      </c>
      <c r="B13" s="93" t="str">
        <f>IF(ROW()-ROW($B$4)&lt;COUNTA(Employees_Table[Name]),HLOOKUP(Employees_Table[[#Headers],[Role]],Employees_Table[#All],ROW()-ROW($A$4)+2,FALSE),"")</f>
        <v/>
      </c>
      <c r="C13" s="94"/>
      <c r="D13" s="94"/>
      <c r="E13" s="94"/>
      <c r="F13" s="94"/>
      <c r="G13" s="94"/>
      <c r="H13" s="94"/>
      <c r="I13" s="94"/>
      <c r="J13" s="94"/>
      <c r="K13" s="94"/>
      <c r="L13" s="94"/>
      <c r="M13" s="94"/>
      <c r="N13" s="94"/>
      <c r="O13" s="94"/>
      <c r="P13" s="94"/>
      <c r="Q13" s="122">
        <f t="shared" si="1"/>
        <v>0</v>
      </c>
      <c r="S13" s="131" t="e">
        <f t="shared" ca="1" si="2"/>
        <v>#NAME?</v>
      </c>
      <c r="T13" s="132" t="e">
        <f ca="1">IF(S13&lt;&gt;"",OFFSET(Over_And_Under_Detail,'Technical Parameters'!$B$12+(ROW()-ROW($T$11))*'Technical Parameters'!$B$13,'Technical Parameters'!$B$11,1,1),"")</f>
        <v>#NAME?</v>
      </c>
    </row>
    <row r="14" spans="1:21">
      <c r="A14" s="93" t="str">
        <f>IF(ROW()-ROW($A$4)&lt;COUNTA(Employees_Table[Name]),HLOOKUP(Employees_Table[[#Headers],[Name]],Employees_Table[#All],ROW()-ROW($A$4)+2,FALSE),"")</f>
        <v/>
      </c>
      <c r="B14" s="93" t="str">
        <f>IF(ROW()-ROW($B$4)&lt;COUNTA(Employees_Table[Name]),HLOOKUP(Employees_Table[[#Headers],[Role]],Employees_Table[#All],ROW()-ROW($A$4)+2,FALSE),"")</f>
        <v/>
      </c>
      <c r="C14" s="94"/>
      <c r="D14" s="94"/>
      <c r="E14" s="94"/>
      <c r="F14" s="94"/>
      <c r="G14" s="94"/>
      <c r="H14" s="94"/>
      <c r="I14" s="94"/>
      <c r="J14" s="94"/>
      <c r="K14" s="94"/>
      <c r="L14" s="94"/>
      <c r="M14" s="94"/>
      <c r="N14" s="94"/>
      <c r="O14" s="94"/>
      <c r="P14" s="94"/>
      <c r="Q14" s="122">
        <f t="shared" si="1"/>
        <v>0</v>
      </c>
      <c r="S14" s="131" t="e">
        <f t="shared" ca="1" si="2"/>
        <v>#NAME?</v>
      </c>
      <c r="T14" s="132" t="e">
        <f ca="1">IF(S14&lt;&gt;"",OFFSET(Over_And_Under_Detail,'Technical Parameters'!$B$12+(ROW()-ROW($T$11))*'Technical Parameters'!$B$13,'Technical Parameters'!$B$11,1,1),"")</f>
        <v>#NAME?</v>
      </c>
    </row>
    <row r="15" spans="1:21">
      <c r="A15" s="93" t="str">
        <f>IF(ROW()-ROW($A$4)&lt;COUNTA(Employees_Table[Name]),HLOOKUP(Employees_Table[[#Headers],[Name]],Employees_Table[#All],ROW()-ROW($A$4)+2,FALSE),"")</f>
        <v/>
      </c>
      <c r="B15" s="93" t="s">
        <v>18</v>
      </c>
      <c r="C15" s="94"/>
      <c r="D15" s="94"/>
      <c r="E15" s="94"/>
      <c r="F15" s="94"/>
      <c r="G15" s="94"/>
      <c r="H15" s="94"/>
      <c r="I15" s="94"/>
      <c r="J15" s="94"/>
      <c r="K15" s="94"/>
      <c r="L15" s="94"/>
      <c r="M15" s="94"/>
      <c r="N15" s="94"/>
      <c r="O15" s="94"/>
      <c r="P15" s="94"/>
      <c r="Q15" s="122">
        <f t="shared" si="1"/>
        <v>0</v>
      </c>
      <c r="S15" s="131" t="e">
        <f t="shared" ca="1" si="2"/>
        <v>#NAME?</v>
      </c>
      <c r="T15" s="132" t="e">
        <f ca="1">IF(S15&lt;&gt;"",OFFSET(Over_And_Under_Detail,'Technical Parameters'!$B$12+(ROW()-ROW($T$11))*'Technical Parameters'!$B$13,'Technical Parameters'!$B$11,1,1),"")</f>
        <v>#NAME?</v>
      </c>
    </row>
    <row r="16" spans="1:21">
      <c r="A16" s="93" t="str">
        <f>IF(ROW()-ROW($A$4)&lt;COUNTA(Employees_Table[Name]),HLOOKUP(Employees_Table[[#Headers],[Name]],Employees_Table[#All],ROW()-ROW($A$4)+2,FALSE),"")</f>
        <v/>
      </c>
      <c r="B16" s="93" t="str">
        <f>IF(ROW()-ROW($B$4)&lt;COUNTA(Employees_Table[Name]),HLOOKUP(Employees_Table[[#Headers],[Role]],Employees_Table[#All],ROW()-ROW($A$4)+2,FALSE),"")</f>
        <v/>
      </c>
      <c r="C16" s="94"/>
      <c r="D16" s="94"/>
      <c r="E16" s="94"/>
      <c r="F16" s="94"/>
      <c r="G16" s="94"/>
      <c r="H16" s="94"/>
      <c r="I16" s="94"/>
      <c r="J16" s="94"/>
      <c r="K16" s="94"/>
      <c r="L16" s="94"/>
      <c r="M16" s="94"/>
      <c r="N16" s="94"/>
      <c r="O16" s="94"/>
      <c r="P16" s="94"/>
      <c r="Q16" s="122">
        <f t="shared" si="1"/>
        <v>0</v>
      </c>
      <c r="S16" s="131" t="e">
        <f t="shared" ca="1" si="2"/>
        <v>#NAME?</v>
      </c>
      <c r="T16" s="132" t="e">
        <f ca="1">IF(S16&lt;&gt;"",OFFSET(Over_And_Under_Detail,'Technical Parameters'!$B$12+(ROW()-ROW($T$11))*'Technical Parameters'!$B$13,'Technical Parameters'!$B$11,1,1),"")</f>
        <v>#NAME?</v>
      </c>
    </row>
    <row r="17" spans="1:20">
      <c r="A17" s="93" t="str">
        <f>IF(ROW()-ROW($A$4)&lt;COUNTA(Employees_Table[Name]),HLOOKUP(Employees_Table[[#Headers],[Name]],Employees_Table[#All],ROW()-ROW($A$4)+2,FALSE),"")</f>
        <v/>
      </c>
      <c r="B17" s="93" t="str">
        <f>IF(ROW()-ROW($B$4)&lt;COUNTA(Employees_Table[Name]),HLOOKUP(Employees_Table[[#Headers],[Role]],Employees_Table[#All],ROW()-ROW($A$4)+2,FALSE),"")</f>
        <v/>
      </c>
      <c r="C17" s="94"/>
      <c r="D17" s="94"/>
      <c r="E17" s="94"/>
      <c r="F17" s="94"/>
      <c r="G17" s="94"/>
      <c r="H17" s="94"/>
      <c r="I17" s="94"/>
      <c r="J17" s="94"/>
      <c r="K17" s="94"/>
      <c r="L17" s="94"/>
      <c r="M17" s="94"/>
      <c r="N17" s="94"/>
      <c r="O17" s="94"/>
      <c r="P17" s="94"/>
      <c r="Q17" s="122">
        <f t="shared" si="1"/>
        <v>0</v>
      </c>
      <c r="S17" s="131" t="e">
        <f t="shared" ca="1" si="2"/>
        <v>#NAME?</v>
      </c>
      <c r="T17" s="132" t="e">
        <f ca="1">IF(S17&lt;&gt;"",OFFSET(Over_And_Under_Detail,'Technical Parameters'!$B$12+(ROW()-ROW($T$11))*'Technical Parameters'!$B$13,'Technical Parameters'!$B$11,1,1),"")</f>
        <v>#NAME?</v>
      </c>
    </row>
    <row r="18" spans="1:20">
      <c r="A18" s="93" t="str">
        <f>IF(ROW()-ROW($A$4)&lt;COUNTA(Employees_Table[Name]),HLOOKUP(Employees_Table[[#Headers],[Name]],Employees_Table[#All],ROW()-ROW($A$4)+2,FALSE),"")</f>
        <v/>
      </c>
      <c r="B18" s="93" t="str">
        <f>IF(ROW()-ROW($B$4)&lt;COUNTA(Employees_Table[Name]),HLOOKUP(Employees_Table[[#Headers],[Role]],Employees_Table[#All],ROW()-ROW($A$4)+2,FALSE),"")</f>
        <v/>
      </c>
      <c r="C18" s="94"/>
      <c r="D18" s="94"/>
      <c r="E18" s="94"/>
      <c r="F18" s="94"/>
      <c r="G18" s="94"/>
      <c r="H18" s="94"/>
      <c r="I18" s="94"/>
      <c r="J18" s="94"/>
      <c r="K18" s="94"/>
      <c r="L18" s="94"/>
      <c r="M18" s="94"/>
      <c r="N18" s="94"/>
      <c r="O18" s="94"/>
      <c r="P18" s="94"/>
      <c r="Q18" s="122">
        <f t="shared" si="1"/>
        <v>0</v>
      </c>
      <c r="S18" s="131" t="e">
        <f t="shared" ca="1" si="2"/>
        <v>#NAME?</v>
      </c>
      <c r="T18" s="132" t="e">
        <f ca="1">IF(S18&lt;&gt;"",OFFSET(Over_And_Under_Detail,'Technical Parameters'!$B$12+(ROW()-ROW($T$11))*'Technical Parameters'!$B$13,'Technical Parameters'!$B$11,1,1),"")</f>
        <v>#NAME?</v>
      </c>
    </row>
    <row r="19" spans="1:20">
      <c r="A19" s="93" t="str">
        <f>IF(ROW()-ROW($A$4)&lt;COUNTA(Employees_Table[Name]),HLOOKUP(Employees_Table[[#Headers],[Name]],Employees_Table[#All],ROW()-ROW($A$4)+2,FALSE),"")</f>
        <v/>
      </c>
      <c r="B19" s="93" t="str">
        <f>IF(ROW()-ROW($B$4)&lt;COUNTA(Employees_Table[Name]),HLOOKUP(Employees_Table[[#Headers],[Role]],Employees_Table[#All],ROW()-ROW($A$4)+2,FALSE),"")</f>
        <v/>
      </c>
      <c r="C19" s="94"/>
      <c r="D19" s="94"/>
      <c r="E19" s="94"/>
      <c r="F19" s="94"/>
      <c r="G19" s="94"/>
      <c r="H19" s="94"/>
      <c r="I19" s="94"/>
      <c r="J19" s="94"/>
      <c r="K19" s="94"/>
      <c r="L19" s="94"/>
      <c r="M19" s="94"/>
      <c r="N19" s="94"/>
      <c r="O19" s="94"/>
      <c r="P19" s="94"/>
      <c r="Q19" s="122">
        <f t="shared" si="1"/>
        <v>0</v>
      </c>
      <c r="S19" s="131" t="e">
        <f t="shared" ca="1" si="2"/>
        <v>#NAME?</v>
      </c>
      <c r="T19" s="132" t="e">
        <f ca="1">IF(S19&lt;&gt;"",OFFSET(Over_And_Under_Detail,'Technical Parameters'!$B$12+(ROW()-ROW($T$11))*'Technical Parameters'!$B$13,'Technical Parameters'!$B$11,1,1),"")</f>
        <v>#NAME?</v>
      </c>
    </row>
    <row r="20" spans="1:20">
      <c r="A20" s="93" t="str">
        <f>IF(ROW()-ROW($A$4)&lt;COUNTA(Employees_Table[Name]),HLOOKUP(Employees_Table[[#Headers],[Name]],Employees_Table[#All],ROW()-ROW($A$4)+2,FALSE),"")</f>
        <v/>
      </c>
      <c r="B20" s="93" t="str">
        <f>IF(ROW()-ROW($B$4)&lt;COUNTA(Employees_Table[Name]),HLOOKUP(Employees_Table[[#Headers],[Role]],Employees_Table[#All],ROW()-ROW($A$4)+2,FALSE),"")</f>
        <v/>
      </c>
      <c r="C20" s="94"/>
      <c r="D20" s="94"/>
      <c r="E20" s="94"/>
      <c r="F20" s="94"/>
      <c r="G20" s="94"/>
      <c r="H20" s="94"/>
      <c r="I20" s="94"/>
      <c r="J20" s="94"/>
      <c r="K20" s="94"/>
      <c r="L20" s="94"/>
      <c r="M20" s="94"/>
      <c r="N20" s="94"/>
      <c r="O20" s="94"/>
      <c r="P20" s="94"/>
      <c r="Q20" s="122">
        <f t="shared" si="1"/>
        <v>0</v>
      </c>
      <c r="S20" s="131" t="e">
        <f t="shared" ca="1" si="2"/>
        <v>#NAME?</v>
      </c>
      <c r="T20" s="132" t="e">
        <f ca="1">IF(S20&lt;&gt;"",OFFSET(Over_And_Under_Detail,'Technical Parameters'!$B$12+(ROW()-ROW($T$11))*'Technical Parameters'!$B$13,'Technical Parameters'!$B$11,1,1),"")</f>
        <v>#NAME?</v>
      </c>
    </row>
    <row r="21" spans="1:20">
      <c r="A21" s="93" t="str">
        <f>IF(ROW()-ROW($A$4)&lt;COUNTA(Employees_Table[Name]),HLOOKUP(Employees_Table[[#Headers],[Name]],Employees_Table[#All],ROW()-ROW($A$4)+2,FALSE),"")</f>
        <v/>
      </c>
      <c r="B21" s="93" t="str">
        <f>IF(ROW()-ROW($B$4)&lt;COUNTA(Employees_Table[Name]),HLOOKUP(Employees_Table[[#Headers],[Role]],Employees_Table[#All],ROW()-ROW($A$4)+2,FALSE),"")</f>
        <v/>
      </c>
      <c r="C21" s="94"/>
      <c r="D21" s="94"/>
      <c r="E21" s="94"/>
      <c r="F21" s="94"/>
      <c r="G21" s="94"/>
      <c r="H21" s="94"/>
      <c r="I21" s="94"/>
      <c r="J21" s="94"/>
      <c r="K21" s="94"/>
      <c r="L21" s="94"/>
      <c r="M21" s="94"/>
      <c r="N21" s="94"/>
      <c r="O21" s="94"/>
      <c r="P21" s="94"/>
      <c r="Q21" s="122">
        <f t="shared" si="1"/>
        <v>0</v>
      </c>
      <c r="S21" s="131" t="e">
        <f t="shared" ca="1" si="2"/>
        <v>#NAME?</v>
      </c>
      <c r="T21" s="132" t="e">
        <f ca="1">IF(S21&lt;&gt;"",OFFSET(Over_And_Under_Detail,'Technical Parameters'!$B$12+(ROW()-ROW($T$11))*'Technical Parameters'!$B$13,'Technical Parameters'!$B$11,1,1),"")</f>
        <v>#NAME?</v>
      </c>
    </row>
    <row r="22" spans="1:20">
      <c r="A22" s="93" t="str">
        <f>IF(ROW()-ROW($A$4)&lt;COUNTA(Employees_Table[Name]),HLOOKUP(Employees_Table[[#Headers],[Name]],Employees_Table[#All],ROW()-ROW($A$4)+2,FALSE),"")</f>
        <v/>
      </c>
      <c r="B22" s="93" t="str">
        <f>IF(ROW()-ROW($B$4)&lt;COUNTA(Employees_Table[Name]),HLOOKUP(Employees_Table[[#Headers],[Role]],Employees_Table[#All],ROW()-ROW($A$4)+2,FALSE),"")</f>
        <v/>
      </c>
      <c r="C22" s="94"/>
      <c r="D22" s="94"/>
      <c r="E22" s="94"/>
      <c r="F22" s="94"/>
      <c r="G22" s="94"/>
      <c r="H22" s="94"/>
      <c r="I22" s="94"/>
      <c r="J22" s="94"/>
      <c r="K22" s="94"/>
      <c r="L22" s="94"/>
      <c r="M22" s="94"/>
      <c r="N22" s="94"/>
      <c r="O22" s="94"/>
      <c r="P22" s="94"/>
      <c r="Q22" s="122">
        <f t="shared" si="1"/>
        <v>0</v>
      </c>
      <c r="S22" s="131" t="e">
        <f t="shared" ca="1" si="2"/>
        <v>#NAME?</v>
      </c>
      <c r="T22" s="132" t="e">
        <f ca="1">IF(S22&lt;&gt;"",OFFSET(Over_And_Under_Detail,'Technical Parameters'!$B$12+(ROW()-ROW($T$11))*'Technical Parameters'!$B$13,'Technical Parameters'!$B$11,1,1),"")</f>
        <v>#NAME?</v>
      </c>
    </row>
    <row r="23" spans="1:20">
      <c r="A23" s="93" t="str">
        <f>IF(ROW()-ROW($A$4)&lt;COUNTA(Employees_Table[Name]),HLOOKUP(Employees_Table[[#Headers],[Name]],Employees_Table[#All],ROW()-ROW($A$4)+2,FALSE),"")</f>
        <v/>
      </c>
      <c r="B23" s="93" t="str">
        <f>IF(ROW()-ROW($B$4)&lt;COUNTA(Employees_Table[Name]),HLOOKUP(Employees_Table[[#Headers],[Role]],Employees_Table[#All],ROW()-ROW($A$4)+2,FALSE),"")</f>
        <v/>
      </c>
      <c r="C23" s="94"/>
      <c r="D23" s="94"/>
      <c r="E23" s="94"/>
      <c r="F23" s="94"/>
      <c r="G23" s="94"/>
      <c r="H23" s="94"/>
      <c r="I23" s="94"/>
      <c r="J23" s="94"/>
      <c r="K23" s="94"/>
      <c r="L23" s="94"/>
      <c r="M23" s="94"/>
      <c r="N23" s="94"/>
      <c r="O23" s="94"/>
      <c r="P23" s="94"/>
      <c r="Q23" s="122">
        <f t="shared" si="1"/>
        <v>0</v>
      </c>
      <c r="S23" s="131" t="e">
        <f t="shared" ca="1" si="2"/>
        <v>#NAME?</v>
      </c>
      <c r="T23" s="132" t="e">
        <f ca="1">IF(S23&lt;&gt;"",OFFSET(Over_And_Under_Detail,'Technical Parameters'!$B$12+(ROW()-ROW($T$11))*'Technical Parameters'!$B$13,'Technical Parameters'!$B$11,1,1),"")</f>
        <v>#NAME?</v>
      </c>
    </row>
    <row r="24" spans="1:20">
      <c r="A24" s="93" t="str">
        <f>IF(ROW()-ROW($A$4)&lt;COUNTA(Employees_Table[Name]),HLOOKUP(Employees_Table[[#Headers],[Name]],Employees_Table[#All],ROW()-ROW($A$4)+2,FALSE),"")</f>
        <v/>
      </c>
      <c r="B24" s="93" t="str">
        <f>IF(ROW()-ROW($B$4)&lt;COUNTA(Employees_Table[Name]),HLOOKUP(Employees_Table[[#Headers],[Role]],Employees_Table[#All],ROW()-ROW($A$4)+2,FALSE),"")</f>
        <v/>
      </c>
      <c r="C24" s="94"/>
      <c r="D24" s="94"/>
      <c r="E24" s="94"/>
      <c r="F24" s="94"/>
      <c r="G24" s="94"/>
      <c r="H24" s="94"/>
      <c r="I24" s="94"/>
      <c r="J24" s="94"/>
      <c r="K24" s="94"/>
      <c r="L24" s="94"/>
      <c r="M24" s="94"/>
      <c r="N24" s="94"/>
      <c r="O24" s="94"/>
      <c r="P24" s="94"/>
      <c r="Q24" s="122">
        <f t="shared" si="1"/>
        <v>0</v>
      </c>
      <c r="S24" s="131" t="e">
        <f t="shared" ca="1" si="2"/>
        <v>#NAME?</v>
      </c>
      <c r="T24" s="132" t="e">
        <f ca="1">IF(S24&lt;&gt;"",OFFSET(Over_And_Under_Detail,'Technical Parameters'!$B$12+(ROW()-ROW($T$11))*'Technical Parameters'!$B$13,'Technical Parameters'!$B$11,1,1),"")</f>
        <v>#NAME?</v>
      </c>
    </row>
    <row r="25" spans="1:20">
      <c r="A25" s="93" t="str">
        <f>IF(ROW()-ROW($A$4)&lt;COUNTA(Employees_Table[Name]),HLOOKUP(Employees_Table[[#Headers],[Name]],Employees_Table[#All],ROW()-ROW($A$4)+2,FALSE),"")</f>
        <v/>
      </c>
      <c r="B25" s="93" t="str">
        <f>IF(ROW()-ROW($B$4)&lt;COUNTA(Employees_Table[Name]),HLOOKUP(Employees_Table[[#Headers],[Role]],Employees_Table[#All],ROW()-ROW($A$4)+2,FALSE),"")</f>
        <v/>
      </c>
      <c r="C25" s="94"/>
      <c r="D25" s="94"/>
      <c r="E25" s="94"/>
      <c r="F25" s="94"/>
      <c r="G25" s="94"/>
      <c r="H25" s="94"/>
      <c r="I25" s="94"/>
      <c r="J25" s="94"/>
      <c r="K25" s="94"/>
      <c r="L25" s="94"/>
      <c r="M25" s="94"/>
      <c r="N25" s="94"/>
      <c r="O25" s="94"/>
      <c r="P25" s="94"/>
      <c r="Q25" s="122">
        <f t="shared" si="1"/>
        <v>0</v>
      </c>
      <c r="S25" s="131" t="e">
        <f t="shared" ca="1" si="2"/>
        <v>#NAME?</v>
      </c>
      <c r="T25" s="132" t="e">
        <f ca="1">IF(S25&lt;&gt;"",OFFSET(Over_And_Under_Detail,'Technical Parameters'!$B$12+(ROW()-ROW($T$11))*'Technical Parameters'!$B$13,'Technical Parameters'!$B$11,1,1),"")</f>
        <v>#NAME?</v>
      </c>
    </row>
    <row r="26" spans="1:20">
      <c r="A26" s="93" t="str">
        <f>IF(ROW()-ROW($A$4)&lt;COUNTA(Employees_Table[Name]),HLOOKUP(Employees_Table[[#Headers],[Name]],Employees_Table[#All],ROW()-ROW($A$4)+2,FALSE),"")</f>
        <v/>
      </c>
      <c r="B26" s="93" t="str">
        <f>IF(ROW()-ROW($B$4)&lt;COUNTA(Employees_Table[Name]),HLOOKUP(Employees_Table[[#Headers],[Role]],Employees_Table[#All],ROW()-ROW($A$4)+2,FALSE),"")</f>
        <v/>
      </c>
      <c r="C26" s="94"/>
      <c r="D26" s="94"/>
      <c r="E26" s="94"/>
      <c r="F26" s="94"/>
      <c r="G26" s="94"/>
      <c r="H26" s="94"/>
      <c r="I26" s="94"/>
      <c r="J26" s="94"/>
      <c r="K26" s="94"/>
      <c r="L26" s="94"/>
      <c r="M26" s="94"/>
      <c r="N26" s="94"/>
      <c r="O26" s="94"/>
      <c r="P26" s="94"/>
      <c r="Q26" s="122">
        <f t="shared" si="1"/>
        <v>0</v>
      </c>
      <c r="R26" s="126"/>
      <c r="S26" s="131" t="e">
        <f t="shared" ca="1" si="2"/>
        <v>#NAME?</v>
      </c>
      <c r="T26" s="132" t="e">
        <f ca="1">IF(S26&lt;&gt;"",OFFSET(Over_And_Under_Detail,'Technical Parameters'!$B$12+(ROW()-ROW($T$11))*'Technical Parameters'!$B$13,'Technical Parameters'!$B$11,1,1),"")</f>
        <v>#NAME?</v>
      </c>
    </row>
    <row r="27" spans="1:20">
      <c r="A27" s="93" t="str">
        <f>IF(ROW()-ROW($A$4)&lt;COUNTA(Employees_Table[Name]),HLOOKUP(Employees_Table[[#Headers],[Name]],Employees_Table[#All],ROW()-ROW($A$4)+2,FALSE),"")</f>
        <v/>
      </c>
      <c r="B27" s="93" t="str">
        <f>IF(ROW()-ROW($B$4)&lt;COUNTA(Employees_Table[Name]),HLOOKUP(Employees_Table[[#Headers],[Role]],Employees_Table[#All],ROW()-ROW($A$4)+2,FALSE),"")</f>
        <v/>
      </c>
      <c r="C27" s="94"/>
      <c r="D27" s="94"/>
      <c r="E27" s="94"/>
      <c r="F27" s="94"/>
      <c r="G27" s="94"/>
      <c r="H27" s="94"/>
      <c r="I27" s="94"/>
      <c r="J27" s="94"/>
      <c r="K27" s="94"/>
      <c r="L27" s="94"/>
      <c r="M27" s="94"/>
      <c r="N27" s="94"/>
      <c r="O27" s="94"/>
      <c r="P27" s="94"/>
      <c r="Q27" s="122">
        <f t="shared" si="1"/>
        <v>0</v>
      </c>
      <c r="R27" s="126"/>
      <c r="S27" s="131" t="e">
        <f t="shared" ca="1" si="2"/>
        <v>#NAME?</v>
      </c>
      <c r="T27" s="132" t="e">
        <f ca="1">IF(S27&lt;&gt;"",OFFSET(Over_And_Under_Detail,'Technical Parameters'!$B$12+(ROW()-ROW($T$11))*'Technical Parameters'!$B$13,'Technical Parameters'!$B$11,1,1),"")</f>
        <v>#NAME?</v>
      </c>
    </row>
    <row r="28" spans="1:20">
      <c r="A28" s="93" t="str">
        <f>IF(ROW()-ROW($A$4)&lt;COUNTA(Employees_Table[Name]),HLOOKUP(Employees_Table[[#Headers],[Name]],Employees_Table[#All],ROW()-ROW($A$4)+2,FALSE),"")</f>
        <v/>
      </c>
      <c r="B28" s="93" t="str">
        <f>IF(ROW()-ROW($B$4)&lt;COUNTA(Employees_Table[Name]),HLOOKUP(Employees_Table[[#Headers],[Role]],Employees_Table[#All],ROW()-ROW($A$4)+2,FALSE),"")</f>
        <v/>
      </c>
      <c r="C28" s="94"/>
      <c r="D28" s="94"/>
      <c r="E28" s="94"/>
      <c r="F28" s="94"/>
      <c r="G28" s="94"/>
      <c r="H28" s="94"/>
      <c r="I28" s="94"/>
      <c r="J28" s="94"/>
      <c r="K28" s="94"/>
      <c r="L28" s="94"/>
      <c r="M28" s="94"/>
      <c r="N28" s="94"/>
      <c r="O28" s="94"/>
      <c r="P28" s="94"/>
      <c r="Q28" s="122">
        <f t="shared" si="1"/>
        <v>0</v>
      </c>
      <c r="S28" s="131" t="e">
        <f t="shared" ca="1" si="2"/>
        <v>#NAME?</v>
      </c>
      <c r="T28" s="132" t="e">
        <f ca="1">IF(S28&lt;&gt;"",OFFSET(Over_And_Under_Detail,'Technical Parameters'!$B$12+(ROW()-ROW($T$11))*'Technical Parameters'!$B$13,'Technical Parameters'!$B$11,1,1),"")</f>
        <v>#NAME?</v>
      </c>
    </row>
    <row r="29" spans="1:20">
      <c r="A29" s="93" t="str">
        <f>IF(ROW()-ROW($A$4)&lt;COUNTA(Employees_Table[Name]),HLOOKUP(Employees_Table[[#Headers],[Name]],Employees_Table[#All],ROW()-ROW($A$4)+2,FALSE),"")</f>
        <v/>
      </c>
      <c r="B29" s="93" t="str">
        <f>IF(ROW()-ROW($B$4)&lt;COUNTA(Employees_Table[Name]),HLOOKUP(Employees_Table[[#Headers],[Role]],Employees_Table[#All],ROW()-ROW($A$4)+2,FALSE),"")</f>
        <v/>
      </c>
      <c r="C29" s="94"/>
      <c r="D29" s="94"/>
      <c r="E29" s="94"/>
      <c r="F29" s="94"/>
      <c r="G29" s="94"/>
      <c r="H29" s="94"/>
      <c r="I29" s="94"/>
      <c r="J29" s="94"/>
      <c r="K29" s="94"/>
      <c r="L29" s="94"/>
      <c r="M29" s="94"/>
      <c r="N29" s="94"/>
      <c r="O29" s="94"/>
      <c r="P29" s="94"/>
      <c r="Q29" s="122">
        <f t="shared" si="1"/>
        <v>0</v>
      </c>
      <c r="S29" s="131" t="e">
        <f t="shared" ca="1" si="2"/>
        <v>#NAME?</v>
      </c>
      <c r="T29" s="132" t="e">
        <f ca="1">IF(S29&lt;&gt;"",OFFSET(Over_And_Under_Detail,'Technical Parameters'!$B$12+(ROW()-ROW($T$11))*'Technical Parameters'!$B$13,'Technical Parameters'!$B$11,1,1),"")</f>
        <v>#NAME?</v>
      </c>
    </row>
    <row r="30" spans="1:20">
      <c r="A30" s="93" t="str">
        <f>IF(ROW()-ROW($A$4)&lt;COUNTA(Employees_Table[Name]),HLOOKUP(Employees_Table[[#Headers],[Name]],Employees_Table[#All],ROW()-ROW($A$4)+2,FALSE),"")</f>
        <v/>
      </c>
      <c r="B30" s="93" t="str">
        <f>IF(ROW()-ROW($B$4)&lt;COUNTA(Employees_Table[Name]),HLOOKUP(Employees_Table[[#Headers],[Role]],Employees_Table[#All],ROW()-ROW($A$4)+2,FALSE),"")</f>
        <v/>
      </c>
      <c r="C30" s="94"/>
      <c r="D30" s="94"/>
      <c r="E30" s="94"/>
      <c r="F30" s="94"/>
      <c r="G30" s="94"/>
      <c r="H30" s="94"/>
      <c r="I30" s="94"/>
      <c r="J30" s="94"/>
      <c r="K30" s="94"/>
      <c r="L30" s="94"/>
      <c r="M30" s="94"/>
      <c r="N30" s="94"/>
      <c r="O30" s="94"/>
      <c r="P30" s="94"/>
      <c r="Q30" s="122">
        <f t="shared" si="1"/>
        <v>0</v>
      </c>
      <c r="S30" s="131" t="e">
        <f t="shared" ca="1" si="2"/>
        <v>#NAME?</v>
      </c>
      <c r="T30" s="132" t="e">
        <f ca="1">IF(S30&lt;&gt;"",OFFSET(Over_And_Under_Detail,'Technical Parameters'!$B$12+(ROW()-ROW($T$11))*'Technical Parameters'!$B$13,'Technical Parameters'!$B$11,1,1),"")</f>
        <v>#NAME?</v>
      </c>
    </row>
    <row r="31" spans="1:20">
      <c r="A31" s="93" t="str">
        <f>IF(ROW()-ROW($A$4)&lt;COUNTA(Employees_Table[Name]),HLOOKUP(Employees_Table[[#Headers],[Name]],Employees_Table[#All],ROW()-ROW($A$4)+2,FALSE),"")</f>
        <v/>
      </c>
      <c r="B31" s="93" t="str">
        <f>IF(ROW()-ROW($B$4)&lt;COUNTA(Employees_Table[Name]),HLOOKUP(Employees_Table[[#Headers],[Role]],Employees_Table[#All],ROW()-ROW($A$4)+2,FALSE),"")</f>
        <v/>
      </c>
      <c r="C31" s="94"/>
      <c r="D31" s="94"/>
      <c r="E31" s="94"/>
      <c r="F31" s="94"/>
      <c r="G31" s="94"/>
      <c r="H31" s="94"/>
      <c r="I31" s="94"/>
      <c r="J31" s="94"/>
      <c r="K31" s="94"/>
      <c r="L31" s="94"/>
      <c r="M31" s="94"/>
      <c r="N31" s="94"/>
      <c r="O31" s="94"/>
      <c r="P31" s="94"/>
      <c r="Q31" s="122">
        <f t="shared" si="1"/>
        <v>0</v>
      </c>
      <c r="S31" s="131" t="e">
        <f t="shared" ca="1" si="2"/>
        <v>#NAME?</v>
      </c>
      <c r="T31" s="132" t="e">
        <f ca="1">IF(S31&lt;&gt;"",OFFSET(Over_And_Under_Detail,'Technical Parameters'!$B$12+(ROW()-ROW($T$11))*'Technical Parameters'!$B$13,'Technical Parameters'!$B$11,1,1),"")</f>
        <v>#NAME?</v>
      </c>
    </row>
    <row r="32" spans="1:20">
      <c r="A32" s="93" t="str">
        <f>IF(ROW()-ROW($A$4)&lt;COUNTA(Employees_Table[Name]),HLOOKUP(Employees_Table[[#Headers],[Name]],Employees_Table[#All],ROW()-ROW($A$4)+2,FALSE),"")</f>
        <v/>
      </c>
      <c r="B32" s="93" t="str">
        <f>IF(ROW()-ROW($B$4)&lt;COUNTA(Employees_Table[Name]),HLOOKUP(Employees_Table[[#Headers],[Role]],Employees_Table[#All],ROW()-ROW($A$4)+2,FALSE),"")</f>
        <v/>
      </c>
      <c r="C32" s="94"/>
      <c r="D32" s="94"/>
      <c r="E32" s="94"/>
      <c r="F32" s="94"/>
      <c r="G32" s="94"/>
      <c r="H32" s="94"/>
      <c r="I32" s="94"/>
      <c r="J32" s="94"/>
      <c r="K32" s="94"/>
      <c r="L32" s="94"/>
      <c r="M32" s="94"/>
      <c r="N32" s="94"/>
      <c r="O32" s="94"/>
      <c r="P32" s="94"/>
      <c r="Q32" s="122">
        <f t="shared" si="1"/>
        <v>0</v>
      </c>
      <c r="S32" s="131" t="e">
        <f t="shared" ca="1" si="2"/>
        <v>#NAME?</v>
      </c>
      <c r="T32" s="132" t="e">
        <f ca="1">IF(S32&lt;&gt;"",OFFSET(Over_And_Under_Detail,'Technical Parameters'!$B$12+(ROW()-ROW($T$11))*'Technical Parameters'!$B$13,'Technical Parameters'!$B$11,1,1),"")</f>
        <v>#NAME?</v>
      </c>
    </row>
    <row r="33" spans="1:20">
      <c r="A33" s="93" t="str">
        <f>IF(ROW()-ROW($A$4)&lt;COUNTA(Employees_Table[Name]),HLOOKUP(Employees_Table[[#Headers],[Name]],Employees_Table[#All],ROW()-ROW($A$4)+2,FALSE),"")</f>
        <v/>
      </c>
      <c r="B33" s="93" t="str">
        <f>IF(ROW()-ROW($B$4)&lt;COUNTA(Employees_Table[Name]),HLOOKUP(Employees_Table[[#Headers],[Role]],Employees_Table[#All],ROW()-ROW($A$4)+2,FALSE),"")</f>
        <v/>
      </c>
      <c r="C33" s="94"/>
      <c r="D33" s="94"/>
      <c r="E33" s="94"/>
      <c r="F33" s="94"/>
      <c r="G33" s="94"/>
      <c r="H33" s="94"/>
      <c r="I33" s="94"/>
      <c r="J33" s="94"/>
      <c r="K33" s="94"/>
      <c r="L33" s="94"/>
      <c r="M33" s="94"/>
      <c r="N33" s="94"/>
      <c r="O33" s="94"/>
      <c r="P33" s="94"/>
      <c r="Q33" s="122">
        <f t="shared" si="1"/>
        <v>0</v>
      </c>
      <c r="S33" s="131" t="e">
        <f t="shared" ca="1" si="2"/>
        <v>#NAME?</v>
      </c>
      <c r="T33" s="132" t="e">
        <f ca="1">IF(S33&lt;&gt;"",OFFSET(Over_And_Under_Detail,'Technical Parameters'!$B$12+(ROW()-ROW($T$11))*'Technical Parameters'!$B$13,'Technical Parameters'!$B$11,1,1),"")</f>
        <v>#NAME?</v>
      </c>
    </row>
    <row r="34" spans="1:20">
      <c r="A34" s="93" t="str">
        <f>IF(ROW()-ROW($A$4)&lt;COUNTA(Employees_Table[Name]),HLOOKUP(Employees_Table[[#Headers],[Name]],Employees_Table[#All],ROW()-ROW($A$4)+2,FALSE),"")</f>
        <v/>
      </c>
      <c r="B34" s="93" t="str">
        <f>IF(ROW()-ROW($B$4)&lt;COUNTA(Employees_Table[Name]),HLOOKUP(Employees_Table[[#Headers],[Role]],Employees_Table[#All],ROW()-ROW($A$4)+2,FALSE),"")</f>
        <v/>
      </c>
      <c r="C34" s="94"/>
      <c r="D34" s="94"/>
      <c r="E34" s="94"/>
      <c r="F34" s="94"/>
      <c r="G34" s="94"/>
      <c r="H34" s="94"/>
      <c r="I34" s="94"/>
      <c r="J34" s="94"/>
      <c r="K34" s="94"/>
      <c r="L34" s="94"/>
      <c r="M34" s="94"/>
      <c r="N34" s="94"/>
      <c r="O34" s="94"/>
      <c r="P34" s="94"/>
      <c r="Q34" s="122">
        <f t="shared" si="1"/>
        <v>0</v>
      </c>
      <c r="S34" s="131" t="e">
        <f t="shared" ca="1" si="2"/>
        <v>#NAME?</v>
      </c>
      <c r="T34" s="132" t="e">
        <f ca="1">IF(S34&lt;&gt;"",OFFSET(Over_And_Under_Detail,'Technical Parameters'!$B$12+(ROW()-ROW($T$11))*'Technical Parameters'!$B$13,'Technical Parameters'!$B$11,1,1),"")</f>
        <v>#NAME?</v>
      </c>
    </row>
    <row r="35" spans="1:20">
      <c r="A35" s="93" t="str">
        <f>IF(ROW()-ROW($A$4)&lt;COUNTA(Employees_Table[Name]),HLOOKUP(Employees_Table[[#Headers],[Name]],Employees_Table[#All],ROW()-ROW($A$4)+2,FALSE),"")</f>
        <v/>
      </c>
      <c r="B35" s="93" t="str">
        <f>IF(ROW()-ROW($B$4)&lt;COUNTA(Employees_Table[Name]),HLOOKUP(Employees_Table[[#Headers],[Role]],Employees_Table[#All],ROW()-ROW($A$4)+2,FALSE),"")</f>
        <v/>
      </c>
      <c r="C35" s="94"/>
      <c r="D35" s="94"/>
      <c r="E35" s="94"/>
      <c r="F35" s="94"/>
      <c r="G35" s="94"/>
      <c r="H35" s="94"/>
      <c r="I35" s="94"/>
      <c r="J35" s="94"/>
      <c r="K35" s="94"/>
      <c r="L35" s="94"/>
      <c r="M35" s="94"/>
      <c r="N35" s="94"/>
      <c r="O35" s="94"/>
      <c r="P35" s="94"/>
      <c r="Q35" s="122">
        <f t="shared" si="1"/>
        <v>0</v>
      </c>
      <c r="S35" s="131" t="e">
        <f t="shared" ca="1" si="2"/>
        <v>#NAME?</v>
      </c>
      <c r="T35" s="132" t="e">
        <f ca="1">IF(S35&lt;&gt;"",OFFSET(Over_And_Under_Detail,'Technical Parameters'!$B$12+(ROW()-ROW($T$11))*'Technical Parameters'!$B$13,'Technical Parameters'!$B$11,1,1),"")</f>
        <v>#NAME?</v>
      </c>
    </row>
    <row r="36" spans="1:20">
      <c r="A36" s="93" t="str">
        <f>IF(ROW()-ROW($A$4)&lt;COUNTA(Employees_Table[Name]),HLOOKUP(Employees_Table[[#Headers],[Name]],Employees_Table[#All],ROW()-ROW($A$4)+2,FALSE),"")</f>
        <v/>
      </c>
      <c r="B36" s="93" t="str">
        <f>IF(ROW()-ROW($B$4)&lt;COUNTA(Employees_Table[Name]),HLOOKUP(Employees_Table[[#Headers],[Role]],Employees_Table[#All],ROW()-ROW($A$4)+2,FALSE),"")</f>
        <v/>
      </c>
      <c r="C36" s="94"/>
      <c r="D36" s="94"/>
      <c r="E36" s="94"/>
      <c r="F36" s="94"/>
      <c r="G36" s="94"/>
      <c r="H36" s="94"/>
      <c r="I36" s="94"/>
      <c r="J36" s="94"/>
      <c r="K36" s="94"/>
      <c r="L36" s="94"/>
      <c r="M36" s="94"/>
      <c r="N36" s="94"/>
      <c r="O36" s="94"/>
      <c r="P36" s="94"/>
      <c r="Q36" s="122">
        <f t="shared" ref="Q36:Q67" si="3">HOURSELAPSED(C36,D36)+HOURSELAPSED(E36,F36)+HOURSELAPSED(G36,H36)+HOURSELAPSED(I36,J36)+HOURSELAPSED(K36,L36)+HOURSELAPSED(M36,N36)+HOURSELAPSED(O36,P36)</f>
        <v>0</v>
      </c>
      <c r="S36" s="131" t="e">
        <f t="shared" ca="1" si="2"/>
        <v>#NAME?</v>
      </c>
      <c r="T36" s="132" t="e">
        <f ca="1">IF(S36&lt;&gt;"",OFFSET(Over_And_Under_Detail,'Technical Parameters'!$B$12+(ROW()-ROW($T$11))*'Technical Parameters'!$B$13,'Technical Parameters'!$B$11,1,1),"")</f>
        <v>#NAME?</v>
      </c>
    </row>
    <row r="37" spans="1:20">
      <c r="A37" s="93" t="str">
        <f>IF(ROW()-ROW($A$4)&lt;COUNTA(Employees_Table[Name]),HLOOKUP(Employees_Table[[#Headers],[Name]],Employees_Table[#All],ROW()-ROW($A$4)+2,FALSE),"")</f>
        <v/>
      </c>
      <c r="B37" s="93" t="str">
        <f>IF(ROW()-ROW($B$4)&lt;COUNTA(Employees_Table[Name]),HLOOKUP(Employees_Table[[#Headers],[Role]],Employees_Table[#All],ROW()-ROW($A$4)+2,FALSE),"")</f>
        <v/>
      </c>
      <c r="C37" s="94"/>
      <c r="D37" s="94"/>
      <c r="E37" s="94"/>
      <c r="F37" s="94"/>
      <c r="G37" s="94"/>
      <c r="H37" s="94"/>
      <c r="I37" s="94"/>
      <c r="J37" s="94"/>
      <c r="K37" s="94"/>
      <c r="L37" s="94"/>
      <c r="M37" s="94"/>
      <c r="N37" s="94"/>
      <c r="O37" s="94"/>
      <c r="P37" s="94"/>
      <c r="Q37" s="122">
        <f t="shared" si="3"/>
        <v>0</v>
      </c>
      <c r="S37" s="131" t="e">
        <f t="shared" ca="1" si="2"/>
        <v>#NAME?</v>
      </c>
      <c r="T37" s="132" t="e">
        <f ca="1">IF(S37&lt;&gt;"",OFFSET(Over_And_Under_Detail,'Technical Parameters'!$B$12+(ROW()-ROW($T$11))*'Technical Parameters'!$B$13,'Technical Parameters'!$B$11,1,1),"")</f>
        <v>#NAME?</v>
      </c>
    </row>
    <row r="38" spans="1:20">
      <c r="A38" s="93" t="str">
        <f>IF(ROW()-ROW($A$4)&lt;COUNTA(Employees_Table[Name]),HLOOKUP(Employees_Table[[#Headers],[Name]],Employees_Table[#All],ROW()-ROW($A$4)+2,FALSE),"")</f>
        <v/>
      </c>
      <c r="B38" s="93" t="str">
        <f>IF(ROW()-ROW($B$4)&lt;COUNTA(Employees_Table[Name]),HLOOKUP(Employees_Table[[#Headers],[Role]],Employees_Table[#All],ROW()-ROW($A$4)+2,FALSE),"")</f>
        <v/>
      </c>
      <c r="C38" s="94"/>
      <c r="D38" s="94"/>
      <c r="E38" s="94"/>
      <c r="F38" s="94"/>
      <c r="G38" s="94"/>
      <c r="H38" s="94"/>
      <c r="I38" s="94"/>
      <c r="J38" s="94"/>
      <c r="K38" s="94"/>
      <c r="L38" s="94"/>
      <c r="M38" s="94"/>
      <c r="N38" s="94"/>
      <c r="O38" s="111"/>
      <c r="P38" s="94"/>
      <c r="Q38" s="122">
        <f t="shared" si="3"/>
        <v>0</v>
      </c>
      <c r="R38" s="133"/>
      <c r="S38" s="131" t="e">
        <f t="shared" ca="1" si="2"/>
        <v>#NAME?</v>
      </c>
      <c r="T38" s="132" t="e">
        <f ca="1">IF(S38&lt;&gt;"",OFFSET(Over_And_Under_Detail,'Technical Parameters'!$B$12+(ROW()-ROW($T$11))*'Technical Parameters'!$B$13,'Technical Parameters'!$B$11,1,1),"")</f>
        <v>#NAME?</v>
      </c>
    </row>
    <row r="39" spans="1:20">
      <c r="A39" s="93" t="str">
        <f>IF(ROW()-ROW($A$4)&lt;COUNTA(Employees_Table[Name]),HLOOKUP(Employees_Table[[#Headers],[Name]],Employees_Table[#All],ROW()-ROW($A$4)+2,FALSE),"")</f>
        <v/>
      </c>
      <c r="B39" s="93" t="str">
        <f>IF(ROW()-ROW($B$4)&lt;COUNTA(Employees_Table[Name]),HLOOKUP(Employees_Table[[#Headers],[Role]],Employees_Table[#All],ROW()-ROW($A$4)+2,FALSE),"")</f>
        <v/>
      </c>
      <c r="C39" s="94"/>
      <c r="D39" s="94"/>
      <c r="E39" s="94"/>
      <c r="F39" s="94"/>
      <c r="G39" s="94"/>
      <c r="H39" s="94"/>
      <c r="I39" s="94"/>
      <c r="J39" s="94"/>
      <c r="K39" s="94"/>
      <c r="L39" s="94"/>
      <c r="M39" s="94"/>
      <c r="N39" s="94"/>
      <c r="O39" s="111"/>
      <c r="P39" s="94"/>
      <c r="Q39" s="122">
        <f t="shared" si="3"/>
        <v>0</v>
      </c>
      <c r="R39" s="133"/>
      <c r="S39" s="131" t="e">
        <f t="shared" ca="1" si="2"/>
        <v>#NAME?</v>
      </c>
      <c r="T39" s="132" t="e">
        <f ca="1">IF(S39&lt;&gt;"",OFFSET(Over_And_Under_Detail,'Technical Parameters'!$B$12+(ROW()-ROW($T$11))*'Technical Parameters'!$B$13,'Technical Parameters'!$B$11,1,1),"")</f>
        <v>#NAME?</v>
      </c>
    </row>
    <row r="40" spans="1:20">
      <c r="A40" s="93" t="str">
        <f>IF(ROW()-ROW($A$4)&lt;COUNTA(Employees_Table[Name]),HLOOKUP(Employees_Table[[#Headers],[Name]],Employees_Table[#All],ROW()-ROW($A$4)+2,FALSE),"")</f>
        <v/>
      </c>
      <c r="B40" s="93" t="str">
        <f>IF(ROW()-ROW($B$4)&lt;COUNTA(Employees_Table[Name]),HLOOKUP(Employees_Table[[#Headers],[Role]],Employees_Table[#All],ROW()-ROW($A$4)+2,FALSE),"")</f>
        <v/>
      </c>
      <c r="C40" s="94"/>
      <c r="D40" s="94"/>
      <c r="E40" s="94"/>
      <c r="F40" s="94"/>
      <c r="G40" s="94"/>
      <c r="H40" s="94"/>
      <c r="I40" s="94"/>
      <c r="J40" s="94"/>
      <c r="K40" s="94"/>
      <c r="L40" s="94"/>
      <c r="M40" s="94"/>
      <c r="N40" s="94"/>
      <c r="O40" s="111"/>
      <c r="P40" s="94"/>
      <c r="Q40" s="122">
        <f t="shared" si="3"/>
        <v>0</v>
      </c>
      <c r="R40" s="133"/>
      <c r="S40" s="131" t="e">
        <f t="shared" ca="1" si="2"/>
        <v>#NAME?</v>
      </c>
      <c r="T40" s="132" t="e">
        <f ca="1">IF(S40&lt;&gt;"",OFFSET(Over_And_Under_Detail,'Technical Parameters'!$B$12+(ROW()-ROW($T$11))*'Technical Parameters'!$B$13,'Technical Parameters'!$B$11,1,1),"")</f>
        <v>#NAME?</v>
      </c>
    </row>
    <row r="41" spans="1:20">
      <c r="A41" s="93" t="str">
        <f>IF(ROW()-ROW($A$4)&lt;COUNTA(Employees_Table[Name]),HLOOKUP(Employees_Table[[#Headers],[Name]],Employees_Table[#All],ROW()-ROW($A$4)+2,FALSE),"")</f>
        <v/>
      </c>
      <c r="B41" s="93" t="str">
        <f>IF(ROW()-ROW($B$4)&lt;COUNTA(Employees_Table[Name]),HLOOKUP(Employees_Table[[#Headers],[Role]],Employees_Table[#All],ROW()-ROW($A$4)+2,FALSE),"")</f>
        <v/>
      </c>
      <c r="C41" s="94"/>
      <c r="D41" s="94"/>
      <c r="E41" s="94"/>
      <c r="F41" s="94"/>
      <c r="G41" s="94"/>
      <c r="H41" s="94"/>
      <c r="I41" s="94"/>
      <c r="J41" s="94"/>
      <c r="K41" s="94"/>
      <c r="L41" s="94"/>
      <c r="M41" s="94"/>
      <c r="N41" s="94"/>
      <c r="O41" s="111"/>
      <c r="P41" s="94"/>
      <c r="Q41" s="122">
        <f t="shared" si="3"/>
        <v>0</v>
      </c>
      <c r="R41" s="133"/>
      <c r="S41" s="131" t="e">
        <f t="shared" ca="1" si="2"/>
        <v>#NAME?</v>
      </c>
      <c r="T41" s="132" t="e">
        <f ca="1">IF(S41&lt;&gt;"",OFFSET(Over_And_Under_Detail,'Technical Parameters'!$B$12+(ROW()-ROW($T$11))*'Technical Parameters'!$B$13,'Technical Parameters'!$B$11,1,1),"")</f>
        <v>#NAME?</v>
      </c>
    </row>
    <row r="42" spans="1:20">
      <c r="A42" s="93" t="str">
        <f>IF(ROW()-ROW($A$4)&lt;COUNTA(Employees_Table[Name]),HLOOKUP(Employees_Table[[#Headers],[Name]],Employees_Table[#All],ROW()-ROW($A$4)+2,FALSE),"")</f>
        <v/>
      </c>
      <c r="B42" s="93" t="str">
        <f>IF(ROW()-ROW($B$4)&lt;COUNTA(Employees_Table[Name]),HLOOKUP(Employees_Table[[#Headers],[Role]],Employees_Table[#All],ROW()-ROW($A$4)+2,FALSE),"")</f>
        <v/>
      </c>
      <c r="C42" s="94"/>
      <c r="D42" s="94"/>
      <c r="E42" s="94"/>
      <c r="F42" s="94"/>
      <c r="G42" s="94"/>
      <c r="H42" s="94"/>
      <c r="I42" s="94"/>
      <c r="J42" s="94"/>
      <c r="K42" s="94"/>
      <c r="L42" s="94"/>
      <c r="M42" s="94"/>
      <c r="N42" s="94"/>
      <c r="O42" s="111"/>
      <c r="P42" s="94"/>
      <c r="Q42" s="122">
        <f t="shared" si="3"/>
        <v>0</v>
      </c>
      <c r="R42" s="133"/>
      <c r="S42" s="131" t="e">
        <f t="shared" ca="1" si="2"/>
        <v>#NAME?</v>
      </c>
      <c r="T42" s="132" t="e">
        <f ca="1">IF(S42&lt;&gt;"",OFFSET(Over_And_Under_Detail,'Technical Parameters'!$B$12+(ROW()-ROW($T$11))*'Technical Parameters'!$B$13,'Technical Parameters'!$B$11,1,1),"")</f>
        <v>#NAME?</v>
      </c>
    </row>
    <row r="43" spans="1:20">
      <c r="A43" s="93" t="str">
        <f>IF(ROW()-ROW($A$4)&lt;COUNTA(Employees_Table[Name]),HLOOKUP(Employees_Table[[#Headers],[Name]],Employees_Table[#All],ROW()-ROW($A$4)+2,FALSE),"")</f>
        <v/>
      </c>
      <c r="B43" s="93" t="str">
        <f>IF(ROW()-ROW($B$4)&lt;COUNTA(Employees_Table[Name]),HLOOKUP(Employees_Table[[#Headers],[Role]],Employees_Table[#All],ROW()-ROW($A$4)+2,FALSE),"")</f>
        <v/>
      </c>
      <c r="C43" s="94"/>
      <c r="D43" s="94"/>
      <c r="E43" s="94"/>
      <c r="F43" s="94"/>
      <c r="G43" s="94"/>
      <c r="H43" s="94"/>
      <c r="I43" s="94"/>
      <c r="J43" s="94"/>
      <c r="K43" s="94"/>
      <c r="L43" s="94"/>
      <c r="M43" s="94"/>
      <c r="N43" s="94"/>
      <c r="O43" s="111"/>
      <c r="P43" s="94"/>
      <c r="Q43" s="122">
        <f t="shared" si="3"/>
        <v>0</v>
      </c>
      <c r="R43" s="133"/>
      <c r="S43" s="131" t="e">
        <f t="shared" ca="1" si="2"/>
        <v>#NAME?</v>
      </c>
      <c r="T43" s="132" t="e">
        <f ca="1">IF(S43&lt;&gt;"",OFFSET(Over_And_Under_Detail,'Technical Parameters'!$B$12+(ROW()-ROW($T$11))*'Technical Parameters'!$B$13,'Technical Parameters'!$B$11,1,1),"")</f>
        <v>#NAME?</v>
      </c>
    </row>
    <row r="44" spans="1:20">
      <c r="A44" s="93" t="str">
        <f>IF(ROW()-ROW($A$4)&lt;COUNTA(Employees_Table[Name]),HLOOKUP(Employees_Table[[#Headers],[Name]],Employees_Table[#All],ROW()-ROW($A$4)+2,FALSE),"")</f>
        <v/>
      </c>
      <c r="B44" s="93" t="str">
        <f>IF(ROW()-ROW($B$4)&lt;COUNTA(Employees_Table[Name]),HLOOKUP(Employees_Table[[#Headers],[Role]],Employees_Table[#All],ROW()-ROW($A$4)+2,FALSE),"")</f>
        <v/>
      </c>
      <c r="C44" s="94"/>
      <c r="D44" s="94"/>
      <c r="E44" s="94"/>
      <c r="F44" s="94"/>
      <c r="G44" s="94"/>
      <c r="H44" s="94"/>
      <c r="I44" s="94"/>
      <c r="J44" s="94"/>
      <c r="K44" s="94"/>
      <c r="L44" s="94"/>
      <c r="M44" s="94"/>
      <c r="N44" s="94"/>
      <c r="O44" s="111"/>
      <c r="P44" s="94"/>
      <c r="Q44" s="122">
        <f t="shared" si="3"/>
        <v>0</v>
      </c>
      <c r="R44" s="133"/>
      <c r="S44" s="131" t="e">
        <f t="shared" ca="1" si="2"/>
        <v>#NAME?</v>
      </c>
      <c r="T44" s="132" t="e">
        <f ca="1">IF(S44&lt;&gt;"",OFFSET(Over_And_Under_Detail,'Technical Parameters'!$B$12+(ROW()-ROW($T$11))*'Technical Parameters'!$B$13,'Technical Parameters'!$B$11,1,1),"")</f>
        <v>#NAME?</v>
      </c>
    </row>
    <row r="45" spans="1:20">
      <c r="A45" s="93" t="str">
        <f>IF(ROW()-ROW($A$4)&lt;COUNTA(Employees_Table[Name]),HLOOKUP(Employees_Table[[#Headers],[Name]],Employees_Table[#All],ROW()-ROW($A$4)+2,FALSE),"")</f>
        <v/>
      </c>
      <c r="B45" s="93" t="str">
        <f>IF(ROW()-ROW($B$4)&lt;COUNTA(Employees_Table[Name]),HLOOKUP(Employees_Table[[#Headers],[Role]],Employees_Table[#All],ROW()-ROW($A$4)+2,FALSE),"")</f>
        <v/>
      </c>
      <c r="C45" s="94"/>
      <c r="D45" s="94"/>
      <c r="E45" s="94"/>
      <c r="F45" s="94"/>
      <c r="G45" s="94"/>
      <c r="H45" s="94"/>
      <c r="I45" s="94"/>
      <c r="J45" s="94"/>
      <c r="K45" s="94"/>
      <c r="L45" s="94"/>
      <c r="M45" s="94"/>
      <c r="N45" s="94"/>
      <c r="O45" s="111"/>
      <c r="P45" s="94"/>
      <c r="Q45" s="122">
        <f t="shared" si="3"/>
        <v>0</v>
      </c>
      <c r="R45" s="133"/>
      <c r="S45" s="131" t="e">
        <f t="shared" ca="1" si="2"/>
        <v>#NAME?</v>
      </c>
      <c r="T45" s="132" t="e">
        <f ca="1">IF(S45&lt;&gt;"",OFFSET(Over_And_Under_Detail,'Technical Parameters'!$B$12+(ROW()-ROW($T$11))*'Technical Parameters'!$B$13,'Technical Parameters'!$B$11,1,1),"")</f>
        <v>#NAME?</v>
      </c>
    </row>
    <row r="46" spans="1:20">
      <c r="A46" s="93" t="str">
        <f>IF(ROW()-ROW($A$4)&lt;COUNTA(Employees_Table[Name]),HLOOKUP(Employees_Table[[#Headers],[Name]],Employees_Table[#All],ROW()-ROW($A$4)+2,FALSE),"")</f>
        <v/>
      </c>
      <c r="B46" s="93" t="str">
        <f>IF(ROW()-ROW($B$4)&lt;COUNTA(Employees_Table[Name]),HLOOKUP(Employees_Table[[#Headers],[Role]],Employees_Table[#All],ROW()-ROW($A$4)+2,FALSE),"")</f>
        <v/>
      </c>
      <c r="C46" s="94"/>
      <c r="D46" s="94"/>
      <c r="E46" s="94"/>
      <c r="F46" s="94"/>
      <c r="G46" s="94"/>
      <c r="H46" s="94"/>
      <c r="I46" s="94"/>
      <c r="J46" s="94"/>
      <c r="K46" s="94"/>
      <c r="L46" s="94"/>
      <c r="M46" s="94"/>
      <c r="N46" s="94"/>
      <c r="O46" s="111"/>
      <c r="P46" s="94"/>
      <c r="Q46" s="122">
        <f t="shared" si="3"/>
        <v>0</v>
      </c>
      <c r="R46" s="133"/>
      <c r="S46" s="131" t="e">
        <f t="shared" ca="1" si="2"/>
        <v>#NAME?</v>
      </c>
      <c r="T46" s="132" t="e">
        <f ca="1">IF(S46&lt;&gt;"",OFFSET(Over_And_Under_Detail,'Technical Parameters'!$B$12+(ROW()-ROW($T$11))*'Technical Parameters'!$B$13,'Technical Parameters'!$B$11,1,1),"")</f>
        <v>#NAME?</v>
      </c>
    </row>
    <row r="47" spans="1:20">
      <c r="A47" s="93" t="str">
        <f>IF(ROW()-ROW($A$4)&lt;COUNTA(Employees_Table[Name]),HLOOKUP(Employees_Table[[#Headers],[Name]],Employees_Table[#All],ROW()-ROW($A$4)+2,FALSE),"")</f>
        <v/>
      </c>
      <c r="B47" s="93" t="str">
        <f>IF(ROW()-ROW($B$4)&lt;COUNTA(Employees_Table[Name]),HLOOKUP(Employees_Table[[#Headers],[Role]],Employees_Table[#All],ROW()-ROW($A$4)+2,FALSE),"")</f>
        <v/>
      </c>
      <c r="C47" s="94"/>
      <c r="D47" s="94"/>
      <c r="E47" s="94"/>
      <c r="F47" s="94"/>
      <c r="G47" s="94"/>
      <c r="H47" s="94"/>
      <c r="I47" s="94"/>
      <c r="J47" s="94"/>
      <c r="K47" s="94"/>
      <c r="L47" s="94"/>
      <c r="M47" s="94"/>
      <c r="N47" s="94"/>
      <c r="O47" s="111"/>
      <c r="P47" s="94"/>
      <c r="Q47" s="122">
        <f t="shared" si="3"/>
        <v>0</v>
      </c>
      <c r="R47" s="133"/>
      <c r="S47" s="131" t="e">
        <f t="shared" ca="1" si="2"/>
        <v>#NAME?</v>
      </c>
      <c r="T47" s="132" t="e">
        <f ca="1">IF(S47&lt;&gt;"",OFFSET(Over_And_Under_Detail,'Technical Parameters'!$B$12+(ROW()-ROW($T$11))*'Technical Parameters'!$B$13,'Technical Parameters'!$B$11,1,1),"")</f>
        <v>#NAME?</v>
      </c>
    </row>
    <row r="48" spans="1:20">
      <c r="A48" s="93" t="str">
        <f>IF(ROW()-ROW($A$4)&lt;COUNTA(Employees_Table[Name]),HLOOKUP(Employees_Table[[#Headers],[Name]],Employees_Table[#All],ROW()-ROW($A$4)+2,FALSE),"")</f>
        <v/>
      </c>
      <c r="B48" s="93" t="str">
        <f>IF(ROW()-ROW($B$4)&lt;COUNTA(Employees_Table[Name]),HLOOKUP(Employees_Table[[#Headers],[Role]],Employees_Table[#All],ROW()-ROW($A$4)+2,FALSE),"")</f>
        <v/>
      </c>
      <c r="C48" s="94"/>
      <c r="D48" s="94"/>
      <c r="E48" s="94"/>
      <c r="F48" s="94"/>
      <c r="G48" s="94"/>
      <c r="H48" s="94"/>
      <c r="I48" s="94"/>
      <c r="J48" s="94"/>
      <c r="K48" s="94"/>
      <c r="L48" s="94"/>
      <c r="M48" s="94"/>
      <c r="N48" s="94"/>
      <c r="O48" s="111"/>
      <c r="P48" s="94"/>
      <c r="Q48" s="122">
        <f t="shared" si="3"/>
        <v>0</v>
      </c>
      <c r="R48" s="133"/>
      <c r="S48" s="131" t="e">
        <f t="shared" ca="1" si="2"/>
        <v>#NAME?</v>
      </c>
      <c r="T48" s="132" t="e">
        <f ca="1">IF(S48&lt;&gt;"",OFFSET(Over_And_Under_Detail,'Technical Parameters'!$B$12+(ROW()-ROW($T$11))*'Technical Parameters'!$B$13,'Technical Parameters'!$B$11,1,1),"")</f>
        <v>#NAME?</v>
      </c>
    </row>
    <row r="49" spans="1:20">
      <c r="A49" s="93" t="str">
        <f>IF(ROW()-ROW($A$4)&lt;COUNTA(Employees_Table[Name]),HLOOKUP(Employees_Table[[#Headers],[Name]],Employees_Table[#All],ROW()-ROW($A$4)+2,FALSE),"")</f>
        <v/>
      </c>
      <c r="B49" s="93" t="str">
        <f>IF(ROW()-ROW($B$4)&lt;COUNTA(Employees_Table[Name]),HLOOKUP(Employees_Table[[#Headers],[Role]],Employees_Table[#All],ROW()-ROW($A$4)+2,FALSE),"")</f>
        <v/>
      </c>
      <c r="C49" s="94"/>
      <c r="D49" s="94"/>
      <c r="E49" s="94"/>
      <c r="F49" s="94"/>
      <c r="G49" s="94"/>
      <c r="H49" s="94"/>
      <c r="I49" s="94"/>
      <c r="J49" s="94"/>
      <c r="K49" s="94"/>
      <c r="L49" s="94"/>
      <c r="M49" s="94"/>
      <c r="N49" s="94"/>
      <c r="O49" s="111"/>
      <c r="P49" s="94"/>
      <c r="Q49" s="122">
        <f t="shared" si="3"/>
        <v>0</v>
      </c>
      <c r="R49" s="133"/>
      <c r="S49" s="131" t="e">
        <f t="shared" ca="1" si="2"/>
        <v>#NAME?</v>
      </c>
      <c r="T49" s="132" t="e">
        <f ca="1">IF(S49&lt;&gt;"",OFFSET(Over_And_Under_Detail,'Technical Parameters'!$B$12+(ROW()-ROW($T$11))*'Technical Parameters'!$B$13,'Technical Parameters'!$B$11,1,1),"")</f>
        <v>#NAME?</v>
      </c>
    </row>
    <row r="50" spans="1:20">
      <c r="A50" s="93" t="str">
        <f>IF(ROW()-ROW($A$4)&lt;COUNTA(Employees_Table[Name]),HLOOKUP(Employees_Table[[#Headers],[Name]],Employees_Table[#All],ROW()-ROW($A$4)+2,FALSE),"")</f>
        <v/>
      </c>
      <c r="B50" s="93" t="str">
        <f>IF(ROW()-ROW($B$4)&lt;COUNTA(Employees_Table[Name]),HLOOKUP(Employees_Table[[#Headers],[Role]],Employees_Table[#All],ROW()-ROW($A$4)+2,FALSE),"")</f>
        <v/>
      </c>
      <c r="C50" s="94"/>
      <c r="D50" s="94"/>
      <c r="E50" s="94"/>
      <c r="F50" s="94"/>
      <c r="G50" s="94"/>
      <c r="H50" s="94"/>
      <c r="I50" s="94"/>
      <c r="J50" s="94"/>
      <c r="K50" s="94"/>
      <c r="L50" s="94"/>
      <c r="M50" s="94"/>
      <c r="N50" s="94"/>
      <c r="O50" s="111"/>
      <c r="P50" s="94"/>
      <c r="Q50" s="122">
        <f t="shared" si="3"/>
        <v>0</v>
      </c>
      <c r="R50" s="133"/>
      <c r="S50" s="131" t="e">
        <f t="shared" ca="1" si="2"/>
        <v>#NAME?</v>
      </c>
      <c r="T50" s="132" t="e">
        <f ca="1">IF(S50&lt;&gt;"",OFFSET(Over_And_Under_Detail,'Technical Parameters'!$B$12+(ROW()-ROW($T$11))*'Technical Parameters'!$B$13,'Technical Parameters'!$B$11,1,1),"")</f>
        <v>#NAME?</v>
      </c>
    </row>
    <row r="51" spans="1:20">
      <c r="A51" s="93" t="str">
        <f>IF(ROW()-ROW($A$4)&lt;COUNTA(Employees_Table[Name]),HLOOKUP(Employees_Table[[#Headers],[Name]],Employees_Table[#All],ROW()-ROW($A$4)+2,FALSE),"")</f>
        <v/>
      </c>
      <c r="B51" s="93" t="str">
        <f>IF(ROW()-ROW($B$4)&lt;COUNTA(Employees_Table[Name]),HLOOKUP(Employees_Table[[#Headers],[Role]],Employees_Table[#All],ROW()-ROW($A$4)+2,FALSE),"")</f>
        <v/>
      </c>
      <c r="C51" s="94"/>
      <c r="D51" s="94"/>
      <c r="E51" s="94"/>
      <c r="F51" s="94"/>
      <c r="G51" s="94"/>
      <c r="H51" s="94"/>
      <c r="I51" s="94"/>
      <c r="J51" s="94"/>
      <c r="K51" s="94"/>
      <c r="L51" s="94"/>
      <c r="M51" s="94"/>
      <c r="N51" s="94"/>
      <c r="O51" s="111"/>
      <c r="P51" s="94"/>
      <c r="Q51" s="122">
        <f t="shared" si="3"/>
        <v>0</v>
      </c>
      <c r="R51" s="133"/>
      <c r="S51" s="131" t="e">
        <f t="shared" ca="1" si="2"/>
        <v>#NAME?</v>
      </c>
      <c r="T51" s="132" t="e">
        <f ca="1">IF(S51&lt;&gt;"",OFFSET(Over_And_Under_Detail,'Technical Parameters'!$B$12+(ROW()-ROW($T$11))*'Technical Parameters'!$B$13,'Technical Parameters'!$B$11,1,1),"")</f>
        <v>#NAME?</v>
      </c>
    </row>
    <row r="52" spans="1:20">
      <c r="A52" s="93" t="str">
        <f>IF(ROW()-ROW($A$4)&lt;COUNTA(Employees_Table[Name]),HLOOKUP(Employees_Table[[#Headers],[Name]],Employees_Table[#All],ROW()-ROW($A$4)+2,FALSE),"")</f>
        <v/>
      </c>
      <c r="B52" s="93" t="str">
        <f>IF(ROW()-ROW($B$4)&lt;COUNTA(Employees_Table[Name]),HLOOKUP(Employees_Table[[#Headers],[Role]],Employees_Table[#All],ROW()-ROW($A$4)+2,FALSE),"")</f>
        <v/>
      </c>
      <c r="C52" s="94"/>
      <c r="D52" s="94"/>
      <c r="E52" s="94"/>
      <c r="F52" s="94"/>
      <c r="G52" s="94"/>
      <c r="H52" s="94"/>
      <c r="I52" s="94"/>
      <c r="J52" s="94"/>
      <c r="K52" s="94"/>
      <c r="L52" s="94"/>
      <c r="M52" s="94"/>
      <c r="N52" s="94"/>
      <c r="O52" s="111"/>
      <c r="P52" s="94"/>
      <c r="Q52" s="122">
        <f t="shared" si="3"/>
        <v>0</v>
      </c>
      <c r="R52" s="133"/>
      <c r="S52" s="131" t="e">
        <f t="shared" ca="1" si="2"/>
        <v>#NAME?</v>
      </c>
      <c r="T52" s="132" t="e">
        <f ca="1">IF(S52&lt;&gt;"",OFFSET(Over_And_Under_Detail,'Technical Parameters'!$B$12+(ROW()-ROW($T$11))*'Technical Parameters'!$B$13,'Technical Parameters'!$B$11,1,1),"")</f>
        <v>#NAME?</v>
      </c>
    </row>
    <row r="53" spans="1:20">
      <c r="A53" s="93" t="str">
        <f>IF(ROW()-ROW($A$4)&lt;COUNTA(Employees_Table[Name]),HLOOKUP(Employees_Table[[#Headers],[Name]],Employees_Table[#All],ROW()-ROW($A$4)+2,FALSE),"")</f>
        <v/>
      </c>
      <c r="B53" s="93" t="str">
        <f>IF(ROW()-ROW($B$4)&lt;COUNTA(Employees_Table[Name]),HLOOKUP(Employees_Table[[#Headers],[Role]],Employees_Table[#All],ROW()-ROW($A$4)+2,FALSE),"")</f>
        <v/>
      </c>
      <c r="C53" s="94"/>
      <c r="D53" s="94"/>
      <c r="E53" s="94"/>
      <c r="F53" s="94"/>
      <c r="G53" s="94"/>
      <c r="H53" s="94"/>
      <c r="I53" s="94"/>
      <c r="J53" s="94"/>
      <c r="K53" s="94"/>
      <c r="L53" s="94"/>
      <c r="M53" s="94"/>
      <c r="N53" s="94"/>
      <c r="O53" s="111"/>
      <c r="P53" s="94"/>
      <c r="Q53" s="122">
        <f t="shared" si="3"/>
        <v>0</v>
      </c>
      <c r="R53" s="133"/>
      <c r="S53" s="131" t="e">
        <f t="shared" ca="1" si="2"/>
        <v>#NAME?</v>
      </c>
      <c r="T53" s="132" t="e">
        <f ca="1">IF(S53&lt;&gt;"",OFFSET(Over_And_Under_Detail,'Technical Parameters'!$B$12+(ROW()-ROW($T$11))*'Technical Parameters'!$B$13,'Technical Parameters'!$B$11,1,1),"")</f>
        <v>#NAME?</v>
      </c>
    </row>
    <row r="54" spans="1:20">
      <c r="A54" s="93" t="str">
        <f>IF(ROW()-ROW($A$4)&lt;COUNTA(Employees_Table[Name]),HLOOKUP(Employees_Table[[#Headers],[Name]],Employees_Table[#All],ROW()-ROW($A$4)+2,FALSE),"")</f>
        <v/>
      </c>
      <c r="B54" s="93" t="str">
        <f>IF(ROW()-ROW($B$4)&lt;COUNTA(Employees_Table[Name]),HLOOKUP(Employees_Table[[#Headers],[Role]],Employees_Table[#All],ROW()-ROW($A$4)+2,FALSE),"")</f>
        <v/>
      </c>
      <c r="C54" s="94"/>
      <c r="D54" s="94"/>
      <c r="E54" s="94"/>
      <c r="F54" s="94"/>
      <c r="G54" s="94"/>
      <c r="H54" s="94"/>
      <c r="I54" s="94"/>
      <c r="J54" s="94"/>
      <c r="K54" s="94"/>
      <c r="L54" s="94"/>
      <c r="M54" s="94"/>
      <c r="N54" s="94"/>
      <c r="O54" s="111"/>
      <c r="P54" s="94"/>
      <c r="Q54" s="122">
        <f t="shared" si="3"/>
        <v>0</v>
      </c>
      <c r="R54" s="133"/>
      <c r="S54" s="131" t="e">
        <f t="shared" ca="1" si="2"/>
        <v>#NAME?</v>
      </c>
      <c r="T54" s="132" t="e">
        <f ca="1">IF(S54&lt;&gt;"",OFFSET(Over_And_Under_Detail,'Technical Parameters'!$B$12+(ROW()-ROW($T$11))*'Technical Parameters'!$B$13,'Technical Parameters'!$B$11,1,1),"")</f>
        <v>#NAME?</v>
      </c>
    </row>
    <row r="55" spans="1:20">
      <c r="A55" s="93" t="str">
        <f>IF(ROW()-ROW($A$4)&lt;COUNTA(Employees_Table[Name]),HLOOKUP(Employees_Table[[#Headers],[Name]],Employees_Table[#All],ROW()-ROW($A$4)+2,FALSE),"")</f>
        <v/>
      </c>
      <c r="B55" s="93" t="str">
        <f>IF(ROW()-ROW($B$4)&lt;COUNTA(Employees_Table[Name]),HLOOKUP(Employees_Table[[#Headers],[Role]],Employees_Table[#All],ROW()-ROW($A$4)+2,FALSE),"")</f>
        <v/>
      </c>
      <c r="C55" s="94"/>
      <c r="D55" s="94"/>
      <c r="E55" s="94"/>
      <c r="F55" s="94"/>
      <c r="G55" s="94"/>
      <c r="H55" s="94"/>
      <c r="I55" s="94"/>
      <c r="J55" s="94"/>
      <c r="K55" s="94"/>
      <c r="L55" s="94"/>
      <c r="M55" s="94"/>
      <c r="N55" s="94"/>
      <c r="O55" s="111"/>
      <c r="P55" s="94"/>
      <c r="Q55" s="122">
        <f t="shared" si="3"/>
        <v>0</v>
      </c>
      <c r="S55" s="131" t="e">
        <f t="shared" ca="1" si="2"/>
        <v>#NAME?</v>
      </c>
      <c r="T55" s="132" t="e">
        <f ca="1">IF(S55&lt;&gt;"",OFFSET(Over_And_Under_Detail,'Technical Parameters'!$B$12+(ROW()-ROW($T$11))*'Technical Parameters'!$B$13,'Technical Parameters'!$B$11,1,1),"")</f>
        <v>#NAME?</v>
      </c>
    </row>
    <row r="56" spans="1:20">
      <c r="A56" s="93" t="str">
        <f>IF(ROW()-ROW($A$4)&lt;COUNTA(Employees_Table[Name]),HLOOKUP(Employees_Table[[#Headers],[Name]],Employees_Table[#All],ROW()-ROW($A$4)+2,FALSE),"")</f>
        <v/>
      </c>
      <c r="B56" s="93" t="str">
        <f>IF(ROW()-ROW($B$4)&lt;COUNTA(Employees_Table[Name]),HLOOKUP(Employees_Table[[#Headers],[Role]],Employees_Table[#All],ROW()-ROW($A$4)+2,FALSE),"")</f>
        <v/>
      </c>
      <c r="C56" s="94"/>
      <c r="D56" s="94"/>
      <c r="E56" s="94"/>
      <c r="F56" s="94"/>
      <c r="G56" s="94"/>
      <c r="H56" s="94"/>
      <c r="I56" s="94"/>
      <c r="J56" s="94"/>
      <c r="K56" s="94"/>
      <c r="L56" s="94"/>
      <c r="M56" s="94"/>
      <c r="N56" s="94"/>
      <c r="O56" s="111"/>
      <c r="P56" s="94"/>
      <c r="Q56" s="122">
        <f t="shared" si="3"/>
        <v>0</v>
      </c>
      <c r="S56" s="131" t="e">
        <f t="shared" ca="1" si="2"/>
        <v>#NAME?</v>
      </c>
      <c r="T56" s="132" t="e">
        <f ca="1">IF(S56&lt;&gt;"",OFFSET(Over_And_Under_Detail,'Technical Parameters'!$B$12+(ROW()-ROW($T$11))*'Technical Parameters'!$B$13,'Technical Parameters'!$B$11,1,1),"")</f>
        <v>#NAME?</v>
      </c>
    </row>
    <row r="57" spans="1:20">
      <c r="A57" s="93" t="str">
        <f>IF(ROW()-ROW($A$4)&lt;COUNTA(Employees_Table[Name]),HLOOKUP(Employees_Table[[#Headers],[Name]],Employees_Table[#All],ROW()-ROW($A$4)+2,FALSE),"")</f>
        <v/>
      </c>
      <c r="B57" s="93" t="str">
        <f>IF(ROW()-ROW($B$4)&lt;COUNTA(Employees_Table[Name]),HLOOKUP(Employees_Table[[#Headers],[Role]],Employees_Table[#All],ROW()-ROW($A$4)+2,FALSE),"")</f>
        <v/>
      </c>
      <c r="C57" s="94"/>
      <c r="D57" s="94"/>
      <c r="E57" s="94"/>
      <c r="F57" s="94"/>
      <c r="G57" s="94"/>
      <c r="H57" s="94"/>
      <c r="I57" s="94"/>
      <c r="J57" s="94"/>
      <c r="K57" s="94"/>
      <c r="L57" s="94"/>
      <c r="M57" s="94"/>
      <c r="N57" s="94"/>
      <c r="O57" s="111"/>
      <c r="P57" s="94"/>
      <c r="Q57" s="122">
        <f t="shared" si="3"/>
        <v>0</v>
      </c>
      <c r="S57" s="131" t="e">
        <f t="shared" ca="1" si="2"/>
        <v>#NAME?</v>
      </c>
      <c r="T57" s="132" t="e">
        <f ca="1">IF(S57&lt;&gt;"",OFFSET(Over_And_Under_Detail,'Technical Parameters'!$B$12+(ROW()-ROW($T$11))*'Technical Parameters'!$B$13,'Technical Parameters'!$B$11,1,1),"")</f>
        <v>#NAME?</v>
      </c>
    </row>
    <row r="58" spans="1:20">
      <c r="A58" s="93" t="str">
        <f>IF(ROW()-ROW($A$4)&lt;COUNTA(Employees_Table[Name]),HLOOKUP(Employees_Table[[#Headers],[Name]],Employees_Table[#All],ROW()-ROW($A$4)+2,FALSE),"")</f>
        <v/>
      </c>
      <c r="B58" s="93" t="str">
        <f>IF(ROW()-ROW($B$4)&lt;COUNTA(Employees_Table[Name]),HLOOKUP(Employees_Table[[#Headers],[Role]],Employees_Table[#All],ROW()-ROW($A$4)+2,FALSE),"")</f>
        <v/>
      </c>
      <c r="C58" s="94"/>
      <c r="D58" s="94"/>
      <c r="E58" s="94"/>
      <c r="F58" s="94"/>
      <c r="G58" s="94"/>
      <c r="H58" s="94"/>
      <c r="I58" s="94"/>
      <c r="J58" s="94"/>
      <c r="K58" s="94"/>
      <c r="L58" s="94"/>
      <c r="M58" s="94"/>
      <c r="N58" s="94"/>
      <c r="O58" s="111"/>
      <c r="P58" s="94"/>
      <c r="Q58" s="122">
        <f t="shared" si="3"/>
        <v>0</v>
      </c>
      <c r="S58" s="131" t="e">
        <f t="shared" ca="1" si="2"/>
        <v>#NAME?</v>
      </c>
      <c r="T58" s="132" t="e">
        <f ca="1">IF(S58&lt;&gt;"",OFFSET(Over_And_Under_Detail,'Technical Parameters'!$B$12+(ROW()-ROW($T$11))*'Technical Parameters'!$B$13,'Technical Parameters'!$B$11,1,1),"")</f>
        <v>#NAME?</v>
      </c>
    </row>
    <row r="59" spans="1:20">
      <c r="A59" s="93" t="str">
        <f>IF(ROW()-ROW($A$4)&lt;COUNTA(Employees_Table[Name]),HLOOKUP(Employees_Table[[#Headers],[Name]],Employees_Table[#All],ROW()-ROW($A$4)+2,FALSE),"")</f>
        <v/>
      </c>
      <c r="B59" s="93" t="str">
        <f>IF(ROW()-ROW($B$4)&lt;COUNTA(Employees_Table[Name]),HLOOKUP(Employees_Table[[#Headers],[Role]],Employees_Table[#All],ROW()-ROW($A$4)+2,FALSE),"")</f>
        <v/>
      </c>
      <c r="C59" s="94"/>
      <c r="D59" s="94"/>
      <c r="E59" s="94"/>
      <c r="F59" s="94"/>
      <c r="G59" s="94"/>
      <c r="H59" s="94"/>
      <c r="I59" s="94"/>
      <c r="J59" s="94"/>
      <c r="K59" s="94"/>
      <c r="L59" s="94"/>
      <c r="M59" s="94"/>
      <c r="N59" s="94"/>
      <c r="O59" s="111"/>
      <c r="P59" s="94"/>
      <c r="Q59" s="122">
        <f t="shared" si="3"/>
        <v>0</v>
      </c>
      <c r="S59" s="131" t="e">
        <f t="shared" ca="1" si="2"/>
        <v>#NAME?</v>
      </c>
      <c r="T59" s="132" t="e">
        <f ca="1">IF(S59&lt;&gt;"",OFFSET(Over_And_Under_Detail,'Technical Parameters'!$B$12+(ROW()-ROW($T$11))*'Technical Parameters'!$B$13,'Technical Parameters'!$B$11,1,1),"")</f>
        <v>#NAME?</v>
      </c>
    </row>
    <row r="60" spans="1:20">
      <c r="A60" s="93" t="str">
        <f>IF(ROW()-ROW($A$4)&lt;COUNTA(Employees_Table[Name]),HLOOKUP(Employees_Table[[#Headers],[Name]],Employees_Table[#All],ROW()-ROW($A$4)+2,FALSE),"")</f>
        <v/>
      </c>
      <c r="B60" s="93" t="str">
        <f>IF(ROW()-ROW($B$4)&lt;COUNTA(Employees_Table[Name]),HLOOKUP(Employees_Table[[#Headers],[Role]],Employees_Table[#All],ROW()-ROW($A$4)+2,FALSE),"")</f>
        <v/>
      </c>
      <c r="C60" s="94"/>
      <c r="D60" s="94"/>
      <c r="E60" s="94"/>
      <c r="F60" s="94"/>
      <c r="G60" s="94"/>
      <c r="H60" s="94"/>
      <c r="I60" s="94"/>
      <c r="J60" s="94"/>
      <c r="K60" s="94"/>
      <c r="L60" s="94"/>
      <c r="M60" s="94"/>
      <c r="N60" s="94"/>
      <c r="O60" s="111"/>
      <c r="P60" s="94"/>
      <c r="Q60" s="122">
        <f t="shared" si="3"/>
        <v>0</v>
      </c>
      <c r="S60" s="131" t="e">
        <f t="shared" ca="1" si="2"/>
        <v>#NAME?</v>
      </c>
      <c r="T60" s="132" t="e">
        <f ca="1">IF(S60&lt;&gt;"",OFFSET(Over_And_Under_Detail,'Technical Parameters'!$B$12+(ROW()-ROW($T$11))*'Technical Parameters'!$B$13,'Technical Parameters'!$B$11,1,1),"")</f>
        <v>#NAME?</v>
      </c>
    </row>
    <row r="61" spans="1:20">
      <c r="A61" s="93" t="str">
        <f>IF(ROW()-ROW($A$4)&lt;COUNTA(Employees_Table[Name]),HLOOKUP(Employees_Table[[#Headers],[Name]],Employees_Table[#All],ROW()-ROW($A$4)+2,FALSE),"")</f>
        <v/>
      </c>
      <c r="B61" s="93" t="str">
        <f>IF(ROW()-ROW($B$4)&lt;COUNTA(Employees_Table[Name]),HLOOKUP(Employees_Table[[#Headers],[Role]],Employees_Table[#All],ROW()-ROW($A$4)+2,FALSE),"")</f>
        <v/>
      </c>
      <c r="C61" s="94"/>
      <c r="D61" s="94"/>
      <c r="E61" s="94"/>
      <c r="F61" s="94"/>
      <c r="G61" s="94"/>
      <c r="H61" s="94"/>
      <c r="I61" s="94"/>
      <c r="J61" s="94"/>
      <c r="K61" s="94"/>
      <c r="L61" s="94"/>
      <c r="M61" s="94"/>
      <c r="N61" s="94"/>
      <c r="O61" s="111"/>
      <c r="P61" s="94"/>
      <c r="Q61" s="122">
        <f t="shared" si="3"/>
        <v>0</v>
      </c>
      <c r="S61" s="131" t="e">
        <f t="shared" ca="1" si="2"/>
        <v>#NAME?</v>
      </c>
      <c r="T61" s="132" t="e">
        <f ca="1">IF(S61&lt;&gt;"",OFFSET(Over_And_Under_Detail,'Technical Parameters'!$B$12+(ROW()-ROW($T$11))*'Technical Parameters'!$B$13,'Technical Parameters'!$B$11,1,1),"")</f>
        <v>#NAME?</v>
      </c>
    </row>
    <row r="62" spans="1:20">
      <c r="A62" s="93" t="str">
        <f>IF(ROW()-ROW($A$4)&lt;COUNTA(Employees_Table[Name]),HLOOKUP(Employees_Table[[#Headers],[Name]],Employees_Table[#All],ROW()-ROW($A$4)+2,FALSE),"")</f>
        <v/>
      </c>
      <c r="B62" s="93" t="str">
        <f>IF(ROW()-ROW($B$4)&lt;COUNTA(Employees_Table[Name]),HLOOKUP(Employees_Table[[#Headers],[Role]],Employees_Table[#All],ROW()-ROW($A$4)+2,FALSE),"")</f>
        <v/>
      </c>
      <c r="C62" s="94"/>
      <c r="D62" s="94"/>
      <c r="E62" s="94"/>
      <c r="F62" s="94"/>
      <c r="G62" s="94"/>
      <c r="H62" s="94"/>
      <c r="I62" s="94"/>
      <c r="J62" s="94"/>
      <c r="K62" s="94"/>
      <c r="L62" s="94"/>
      <c r="M62" s="94"/>
      <c r="N62" s="94"/>
      <c r="O62" s="111"/>
      <c r="P62" s="94"/>
      <c r="Q62" s="122">
        <f t="shared" si="3"/>
        <v>0</v>
      </c>
      <c r="S62" s="131" t="e">
        <f t="shared" ca="1" si="2"/>
        <v>#NAME?</v>
      </c>
      <c r="T62" s="132" t="e">
        <f ca="1">IF(S62&lt;&gt;"",OFFSET(Over_And_Under_Detail,'Technical Parameters'!$B$12+(ROW()-ROW($T$11))*'Technical Parameters'!$B$13,'Technical Parameters'!$B$11,1,1),"")</f>
        <v>#NAME?</v>
      </c>
    </row>
    <row r="63" spans="1:20">
      <c r="A63" s="93" t="str">
        <f>IF(ROW()-ROW($A$4)&lt;COUNTA(Employees_Table[Name]),HLOOKUP(Employees_Table[[#Headers],[Name]],Employees_Table[#All],ROW()-ROW($A$4)+2,FALSE),"")</f>
        <v/>
      </c>
      <c r="B63" s="93" t="str">
        <f>IF(ROW()-ROW($B$4)&lt;COUNTA(Employees_Table[Name]),HLOOKUP(Employees_Table[[#Headers],[Role]],Employees_Table[#All],ROW()-ROW($A$4)+2,FALSE),"")</f>
        <v/>
      </c>
      <c r="C63" s="94"/>
      <c r="D63" s="94"/>
      <c r="E63" s="94"/>
      <c r="F63" s="94"/>
      <c r="G63" s="94"/>
      <c r="H63" s="94"/>
      <c r="I63" s="94"/>
      <c r="J63" s="94"/>
      <c r="K63" s="94"/>
      <c r="L63" s="94"/>
      <c r="M63" s="94"/>
      <c r="N63" s="94"/>
      <c r="O63" s="111"/>
      <c r="P63" s="94"/>
      <c r="Q63" s="122">
        <f t="shared" si="3"/>
        <v>0</v>
      </c>
      <c r="S63" s="131" t="e">
        <f t="shared" ca="1" si="2"/>
        <v>#NAME?</v>
      </c>
      <c r="T63" s="132" t="e">
        <f ca="1">IF(S63&lt;&gt;"",OFFSET(Over_And_Under_Detail,'Technical Parameters'!$B$12+(ROW()-ROW($T$11))*'Technical Parameters'!$B$13,'Technical Parameters'!$B$11,1,1),"")</f>
        <v>#NAME?</v>
      </c>
    </row>
    <row r="64" spans="1:20">
      <c r="A64" s="93" t="str">
        <f>IF(ROW()-ROW($A$4)&lt;COUNTA(Employees_Table[Name]),HLOOKUP(Employees_Table[[#Headers],[Name]],Employees_Table[#All],ROW()-ROW($A$4)+2,FALSE),"")</f>
        <v/>
      </c>
      <c r="B64" s="93" t="str">
        <f>IF(ROW()-ROW($B$4)&lt;COUNTA(Employees_Table[Name]),HLOOKUP(Employees_Table[[#Headers],[Role]],Employees_Table[#All],ROW()-ROW($A$4)+2,FALSE),"")</f>
        <v/>
      </c>
      <c r="C64" s="94"/>
      <c r="D64" s="94"/>
      <c r="E64" s="94"/>
      <c r="F64" s="94"/>
      <c r="G64" s="94"/>
      <c r="H64" s="94"/>
      <c r="I64" s="94"/>
      <c r="J64" s="94"/>
      <c r="K64" s="94"/>
      <c r="L64" s="94"/>
      <c r="M64" s="94"/>
      <c r="N64" s="94"/>
      <c r="O64" s="111"/>
      <c r="P64" s="94"/>
      <c r="Q64" s="122">
        <f t="shared" si="3"/>
        <v>0</v>
      </c>
      <c r="S64" s="131" t="e">
        <f t="shared" ca="1" si="2"/>
        <v>#NAME?</v>
      </c>
      <c r="T64" s="132" t="e">
        <f ca="1">IF(S64&lt;&gt;"",OFFSET(Over_And_Under_Detail,'Technical Parameters'!$B$12+(ROW()-ROW($T$11))*'Technical Parameters'!$B$13,'Technical Parameters'!$B$11,1,1),"")</f>
        <v>#NAME?</v>
      </c>
    </row>
    <row r="65" spans="1:20">
      <c r="A65" s="93" t="str">
        <f>IF(ROW()-ROW($A$4)&lt;COUNTA(Employees_Table[Name]),HLOOKUP(Employees_Table[[#Headers],[Name]],Employees_Table[#All],ROW()-ROW($A$4)+2,FALSE),"")</f>
        <v/>
      </c>
      <c r="B65" s="93" t="str">
        <f>IF(ROW()-ROW($B$4)&lt;COUNTA(Employees_Table[Name]),HLOOKUP(Employees_Table[[#Headers],[Role]],Employees_Table[#All],ROW()-ROW($A$4)+2,FALSE),"")</f>
        <v/>
      </c>
      <c r="C65" s="94"/>
      <c r="D65" s="94"/>
      <c r="E65" s="94"/>
      <c r="F65" s="94"/>
      <c r="G65" s="94"/>
      <c r="H65" s="94"/>
      <c r="I65" s="94"/>
      <c r="J65" s="94"/>
      <c r="K65" s="94"/>
      <c r="L65" s="94"/>
      <c r="M65" s="94"/>
      <c r="N65" s="94"/>
      <c r="O65" s="111"/>
      <c r="P65" s="94"/>
      <c r="Q65" s="122">
        <f t="shared" si="3"/>
        <v>0</v>
      </c>
      <c r="S65" s="131" t="e">
        <f t="shared" ca="1" si="2"/>
        <v>#NAME?</v>
      </c>
      <c r="T65" s="132" t="e">
        <f ca="1">IF(S65&lt;&gt;"",OFFSET(Over_And_Under_Detail,'Technical Parameters'!$B$12+(ROW()-ROW($T$11))*'Technical Parameters'!$B$13,'Technical Parameters'!$B$11,1,1),"")</f>
        <v>#NAME?</v>
      </c>
    </row>
    <row r="66" spans="1:20">
      <c r="A66" s="93" t="str">
        <f>IF(ROW()-ROW($A$4)&lt;COUNTA(Employees_Table[Name]),HLOOKUP(Employees_Table[[#Headers],[Name]],Employees_Table[#All],ROW()-ROW($A$4)+2,FALSE),"")</f>
        <v/>
      </c>
      <c r="B66" s="93" t="str">
        <f>IF(ROW()-ROW($B$4)&lt;COUNTA(Employees_Table[Name]),HLOOKUP(Employees_Table[[#Headers],[Role]],Employees_Table[#All],ROW()-ROW($A$4)+2,FALSE),"")</f>
        <v/>
      </c>
      <c r="C66" s="94"/>
      <c r="D66" s="94"/>
      <c r="E66" s="94"/>
      <c r="F66" s="94"/>
      <c r="G66" s="94"/>
      <c r="H66" s="94"/>
      <c r="I66" s="94"/>
      <c r="J66" s="94"/>
      <c r="K66" s="94"/>
      <c r="L66" s="94"/>
      <c r="M66" s="94"/>
      <c r="N66" s="94"/>
      <c r="O66" s="111"/>
      <c r="P66" s="94"/>
      <c r="Q66" s="122">
        <f t="shared" si="3"/>
        <v>0</v>
      </c>
      <c r="S66" s="131" t="e">
        <f t="shared" ca="1" si="2"/>
        <v>#NAME?</v>
      </c>
      <c r="T66" s="132" t="e">
        <f ca="1">IF(S66&lt;&gt;"",OFFSET(Over_And_Under_Detail,'Technical Parameters'!$B$12+(ROW()-ROW($T$11))*'Technical Parameters'!$B$13,'Technical Parameters'!$B$11,1,1),"")</f>
        <v>#NAME?</v>
      </c>
    </row>
    <row r="67" spans="1:20">
      <c r="A67" s="93" t="str">
        <f>IF(ROW()-ROW($A$4)&lt;COUNTA(Employees_Table[Name]),HLOOKUP(Employees_Table[[#Headers],[Name]],Employees_Table[#All],ROW()-ROW($A$4)+2,FALSE),"")</f>
        <v/>
      </c>
      <c r="B67" s="93" t="str">
        <f>IF(ROW()-ROW($B$4)&lt;COUNTA(Employees_Table[Name]),HLOOKUP(Employees_Table[[#Headers],[Role]],Employees_Table[#All],ROW()-ROW($A$4)+2,FALSE),"")</f>
        <v/>
      </c>
      <c r="C67" s="94"/>
      <c r="D67" s="94"/>
      <c r="E67" s="94"/>
      <c r="F67" s="94"/>
      <c r="G67" s="94"/>
      <c r="H67" s="94"/>
      <c r="I67" s="94"/>
      <c r="J67" s="94"/>
      <c r="K67" s="94"/>
      <c r="L67" s="94"/>
      <c r="M67" s="94"/>
      <c r="N67" s="94"/>
      <c r="O67" s="111"/>
      <c r="P67" s="94"/>
      <c r="Q67" s="122">
        <f t="shared" si="3"/>
        <v>0</v>
      </c>
      <c r="S67" s="131" t="e">
        <f t="shared" ca="1" si="2"/>
        <v>#NAME?</v>
      </c>
      <c r="T67" s="132" t="e">
        <f ca="1">IF(S67&lt;&gt;"",OFFSET(Over_And_Under_Detail,'Technical Parameters'!$B$12+(ROW()-ROW($T$11))*'Technical Parameters'!$B$13,'Technical Parameters'!$B$11,1,1),"")</f>
        <v>#NAME?</v>
      </c>
    </row>
    <row r="68" spans="1:20">
      <c r="A68" s="93" t="str">
        <f>IF(ROW()-ROW($A$4)&lt;COUNTA(Employees_Table[Name]),HLOOKUP(Employees_Table[[#Headers],[Name]],Employees_Table[#All],ROW()-ROW($A$4)+2,FALSE),"")</f>
        <v/>
      </c>
      <c r="B68" s="93" t="str">
        <f>IF(ROW()-ROW($B$4)&lt;COUNTA(Employees_Table[Name]),HLOOKUP(Employees_Table[[#Headers],[Role]],Employees_Table[#All],ROW()-ROW($A$4)+2,FALSE),"")</f>
        <v/>
      </c>
      <c r="C68" s="94"/>
      <c r="D68" s="94"/>
      <c r="E68" s="94"/>
      <c r="F68" s="94"/>
      <c r="G68" s="94"/>
      <c r="H68" s="94"/>
      <c r="I68" s="94"/>
      <c r="J68" s="94"/>
      <c r="K68" s="94"/>
      <c r="L68" s="94"/>
      <c r="M68" s="94"/>
      <c r="N68" s="94"/>
      <c r="O68" s="111"/>
      <c r="P68" s="94"/>
      <c r="Q68" s="122">
        <f t="shared" ref="Q68:Q99" si="4">HOURSELAPSED(C68,D68)+HOURSELAPSED(E68,F68)+HOURSELAPSED(G68,H68)+HOURSELAPSED(I68,J68)+HOURSELAPSED(K68,L68)+HOURSELAPSED(M68,N68)+HOURSELAPSED(O68,P68)</f>
        <v>0</v>
      </c>
      <c r="S68" s="131" t="e">
        <f t="shared" ca="1" si="2"/>
        <v>#NAME?</v>
      </c>
      <c r="T68" s="132" t="e">
        <f ca="1">IF(S68&lt;&gt;"",OFFSET(Over_And_Under_Detail,'Technical Parameters'!$B$12+(ROW()-ROW($T$11))*'Technical Parameters'!$B$13,'Technical Parameters'!$B$11,1,1),"")</f>
        <v>#NAME?</v>
      </c>
    </row>
    <row r="69" spans="1:20">
      <c r="A69" s="93" t="str">
        <f>IF(ROW()-ROW($A$4)&lt;COUNTA(Employees_Table[Name]),HLOOKUP(Employees_Table[[#Headers],[Name]],Employees_Table[#All],ROW()-ROW($A$4)+2,FALSE),"")</f>
        <v/>
      </c>
      <c r="B69" s="93" t="str">
        <f>IF(ROW()-ROW($B$4)&lt;COUNTA(Employees_Table[Name]),HLOOKUP(Employees_Table[[#Headers],[Role]],Employees_Table[#All],ROW()-ROW($A$4)+2,FALSE),"")</f>
        <v/>
      </c>
      <c r="C69" s="94"/>
      <c r="D69" s="94"/>
      <c r="E69" s="94"/>
      <c r="F69" s="94"/>
      <c r="G69" s="94"/>
      <c r="H69" s="94"/>
      <c r="I69" s="94"/>
      <c r="J69" s="94"/>
      <c r="K69" s="94"/>
      <c r="L69" s="94"/>
      <c r="M69" s="94"/>
      <c r="N69" s="94"/>
      <c r="O69" s="111"/>
      <c r="P69" s="94"/>
      <c r="Q69" s="122">
        <f t="shared" si="4"/>
        <v>0</v>
      </c>
      <c r="S69" s="131" t="e">
        <f t="shared" ca="1" si="2"/>
        <v>#NAME?</v>
      </c>
      <c r="T69" s="132" t="e">
        <f ca="1">IF(S69&lt;&gt;"",OFFSET(Over_And_Under_Detail,'Technical Parameters'!$B$12+(ROW()-ROW($T$11))*'Technical Parameters'!$B$13,'Technical Parameters'!$B$11,1,1),"")</f>
        <v>#NAME?</v>
      </c>
    </row>
    <row r="70" spans="1:20">
      <c r="A70" s="93" t="str">
        <f>IF(ROW()-ROW($A$4)&lt;COUNTA(Employees_Table[Name]),HLOOKUP(Employees_Table[[#Headers],[Name]],Employees_Table[#All],ROW()-ROW($A$4)+2,FALSE),"")</f>
        <v/>
      </c>
      <c r="B70" s="93" t="str">
        <f>IF(ROW()-ROW($B$4)&lt;COUNTA(Employees_Table[Name]),HLOOKUP(Employees_Table[[#Headers],[Role]],Employees_Table[#All],ROW()-ROW($A$4)+2,FALSE),"")</f>
        <v/>
      </c>
      <c r="C70" s="94"/>
      <c r="D70" s="94"/>
      <c r="E70" s="94"/>
      <c r="F70" s="94"/>
      <c r="G70" s="94"/>
      <c r="H70" s="94"/>
      <c r="I70" s="94"/>
      <c r="J70" s="94"/>
      <c r="K70" s="94"/>
      <c r="L70" s="94"/>
      <c r="M70" s="94"/>
      <c r="N70" s="94"/>
      <c r="O70" s="111"/>
      <c r="P70" s="94"/>
      <c r="Q70" s="122">
        <f t="shared" si="4"/>
        <v>0</v>
      </c>
      <c r="S70" s="131" t="e">
        <f t="shared" ca="1" si="2"/>
        <v>#NAME?</v>
      </c>
      <c r="T70" s="132" t="e">
        <f ca="1">IF(S70&lt;&gt;"",OFFSET(Over_And_Under_Detail,'Technical Parameters'!$B$12+(ROW()-ROW($T$11))*'Technical Parameters'!$B$13,'Technical Parameters'!$B$11,1,1),"")</f>
        <v>#NAME?</v>
      </c>
    </row>
    <row r="71" spans="1:20">
      <c r="A71" s="93" t="str">
        <f>IF(ROW()-ROW($A$4)&lt;COUNTA(Employees_Table[Name]),HLOOKUP(Employees_Table[[#Headers],[Name]],Employees_Table[#All],ROW()-ROW($A$4)+2,FALSE),"")</f>
        <v/>
      </c>
      <c r="B71" s="93" t="str">
        <f>IF(ROW()-ROW($B$4)&lt;COUNTA(Employees_Table[Name]),HLOOKUP(Employees_Table[[#Headers],[Role]],Employees_Table[#All],ROW()-ROW($A$4)+2,FALSE),"")</f>
        <v/>
      </c>
      <c r="C71" s="94"/>
      <c r="D71" s="94"/>
      <c r="E71" s="94"/>
      <c r="F71" s="94"/>
      <c r="G71" s="94"/>
      <c r="H71" s="94"/>
      <c r="I71" s="94"/>
      <c r="J71" s="94"/>
      <c r="K71" s="94"/>
      <c r="L71" s="94"/>
      <c r="M71" s="94"/>
      <c r="N71" s="94"/>
      <c r="O71" s="111"/>
      <c r="P71" s="94"/>
      <c r="Q71" s="122">
        <f t="shared" si="4"/>
        <v>0</v>
      </c>
      <c r="S71" s="131" t="e">
        <f t="shared" ca="1" si="2"/>
        <v>#NAME?</v>
      </c>
      <c r="T71" s="132" t="e">
        <f ca="1">IF(S71&lt;&gt;"",OFFSET(Over_And_Under_Detail,'Technical Parameters'!$B$12+(ROW()-ROW($T$11))*'Technical Parameters'!$B$13,'Technical Parameters'!$B$11,1,1),"")</f>
        <v>#NAME?</v>
      </c>
    </row>
    <row r="72" spans="1:20">
      <c r="A72" s="93" t="str">
        <f>IF(ROW()-ROW($A$4)&lt;COUNTA(Employees_Table[Name]),HLOOKUP(Employees_Table[[#Headers],[Name]],Employees_Table[#All],ROW()-ROW($A$4)+2,FALSE),"")</f>
        <v/>
      </c>
      <c r="B72" s="93" t="str">
        <f>IF(ROW()-ROW($B$4)&lt;COUNTA(Employees_Table[Name]),HLOOKUP(Employees_Table[[#Headers],[Role]],Employees_Table[#All],ROW()-ROW($A$4)+2,FALSE),"")</f>
        <v/>
      </c>
      <c r="C72" s="94"/>
      <c r="D72" s="94"/>
      <c r="E72" s="94"/>
      <c r="F72" s="94"/>
      <c r="G72" s="94"/>
      <c r="H72" s="94"/>
      <c r="I72" s="94"/>
      <c r="J72" s="94"/>
      <c r="K72" s="94"/>
      <c r="L72" s="94"/>
      <c r="M72" s="94"/>
      <c r="N72" s="94"/>
      <c r="O72" s="111"/>
      <c r="P72" s="94"/>
      <c r="Q72" s="122">
        <f t="shared" si="4"/>
        <v>0</v>
      </c>
      <c r="S72" s="131" t="e">
        <f t="shared" ca="1" si="2"/>
        <v>#NAME?</v>
      </c>
      <c r="T72" s="132" t="e">
        <f ca="1">IF(S72&lt;&gt;"",OFFSET(Over_And_Under_Detail,'Technical Parameters'!$B$12+(ROW()-ROW($T$11))*'Technical Parameters'!$B$13,'Technical Parameters'!$B$11,1,1),"")</f>
        <v>#NAME?</v>
      </c>
    </row>
    <row r="73" spans="1:20">
      <c r="A73" s="93" t="str">
        <f>IF(ROW()-ROW($A$4)&lt;COUNTA(Employees_Table[Name]),HLOOKUP(Employees_Table[[#Headers],[Name]],Employees_Table[#All],ROW()-ROW($A$4)+2,FALSE),"")</f>
        <v/>
      </c>
      <c r="B73" s="93" t="str">
        <f>IF(ROW()-ROW($B$4)&lt;COUNTA(Employees_Table[Name]),HLOOKUP(Employees_Table[[#Headers],[Role]],Employees_Table[#All],ROW()-ROW($A$4)+2,FALSE),"")</f>
        <v/>
      </c>
      <c r="C73" s="94"/>
      <c r="D73" s="94"/>
      <c r="E73" s="94"/>
      <c r="F73" s="94"/>
      <c r="G73" s="94"/>
      <c r="H73" s="94"/>
      <c r="I73" s="94"/>
      <c r="J73" s="94"/>
      <c r="K73" s="94"/>
      <c r="L73" s="94"/>
      <c r="M73" s="94"/>
      <c r="N73" s="94"/>
      <c r="O73" s="111"/>
      <c r="P73" s="94"/>
      <c r="Q73" s="122">
        <f t="shared" si="4"/>
        <v>0</v>
      </c>
      <c r="S73" s="131" t="e">
        <f t="shared" ca="1" si="2"/>
        <v>#NAME?</v>
      </c>
      <c r="T73" s="132" t="e">
        <f ca="1">IF(S73&lt;&gt;"",OFFSET(Over_And_Under_Detail,'Technical Parameters'!$B$12+(ROW()-ROW($T$11))*'Technical Parameters'!$B$13,'Technical Parameters'!$B$11,1,1),"")</f>
        <v>#NAME?</v>
      </c>
    </row>
    <row r="74" spans="1:20">
      <c r="A74" s="93" t="str">
        <f>IF(ROW()-ROW($A$4)&lt;COUNTA(Employees_Table[Name]),HLOOKUP(Employees_Table[[#Headers],[Name]],Employees_Table[#All],ROW()-ROW($A$4)+2,FALSE),"")</f>
        <v/>
      </c>
      <c r="B74" s="93" t="str">
        <f>IF(ROW()-ROW($B$4)&lt;COUNTA(Employees_Table[Name]),HLOOKUP(Employees_Table[[#Headers],[Role]],Employees_Table[#All],ROW()-ROW($A$4)+2,FALSE),"")</f>
        <v/>
      </c>
      <c r="C74" s="94"/>
      <c r="D74" s="94"/>
      <c r="E74" s="94"/>
      <c r="F74" s="94"/>
      <c r="G74" s="94"/>
      <c r="H74" s="94"/>
      <c r="I74" s="94"/>
      <c r="J74" s="94"/>
      <c r="K74" s="94"/>
      <c r="L74" s="94"/>
      <c r="M74" s="94"/>
      <c r="N74" s="94"/>
      <c r="O74" s="111"/>
      <c r="P74" s="94"/>
      <c r="Q74" s="122">
        <f t="shared" si="4"/>
        <v>0</v>
      </c>
      <c r="S74" s="131" t="str">
        <f t="shared" ca="1" si="2"/>
        <v/>
      </c>
      <c r="T74" s="132" t="str">
        <f ca="1">IF(S74&lt;&gt;"",OFFSET(Over_And_Under_Detail,'Technical Parameters'!$B$12+(ROW()-ROW($T$11))*'Technical Parameters'!$B$13,'Technical Parameters'!$B$11,1,1),"")</f>
        <v/>
      </c>
    </row>
    <row r="75" spans="1:20">
      <c r="A75" s="93" t="str">
        <f>IF(ROW()-ROW($A$4)&lt;COUNTA(Employees_Table[Name]),HLOOKUP(Employees_Table[[#Headers],[Name]],Employees_Table[#All],ROW()-ROW($A$4)+2,FALSE),"")</f>
        <v/>
      </c>
      <c r="B75" s="93" t="str">
        <f>IF(ROW()-ROW($B$4)&lt;COUNTA(Employees_Table[Name]),HLOOKUP(Employees_Table[[#Headers],[Role]],Employees_Table[#All],ROW()-ROW($A$4)+2,FALSE),"")</f>
        <v/>
      </c>
      <c r="C75" s="94"/>
      <c r="D75" s="94"/>
      <c r="E75" s="94"/>
      <c r="F75" s="94"/>
      <c r="G75" s="94"/>
      <c r="H75" s="94"/>
      <c r="I75" s="94"/>
      <c r="J75" s="94"/>
      <c r="K75" s="94"/>
      <c r="L75" s="94"/>
      <c r="M75" s="94"/>
      <c r="N75" s="94"/>
      <c r="O75" s="111"/>
      <c r="P75" s="94"/>
      <c r="Q75" s="122">
        <f t="shared" si="4"/>
        <v>0</v>
      </c>
      <c r="S75" s="131" t="e">
        <f t="shared" ref="S75:S106" ca="1" si="5">OFFSET(Time_Periods,ROW()-ROW($S$11),0,1,1)</f>
        <v>#NAME?</v>
      </c>
      <c r="T75" s="132" t="e">
        <f ca="1">IF(S75&lt;&gt;"",OFFSET(Over_And_Under_Detail,'Technical Parameters'!$B$12+(ROW()-ROW($T$11))*'Technical Parameters'!$B$13,'Technical Parameters'!$B$11,1,1),"")</f>
        <v>#NAME?</v>
      </c>
    </row>
    <row r="76" spans="1:20">
      <c r="A76" s="93" t="str">
        <f>IF(ROW()-ROW($A$4)&lt;COUNTA(Employees_Table[Name]),HLOOKUP(Employees_Table[[#Headers],[Name]],Employees_Table[#All],ROW()-ROW($A$4)+2,FALSE),"")</f>
        <v/>
      </c>
      <c r="B76" s="93" t="str">
        <f>IF(ROW()-ROW($B$4)&lt;COUNTA(Employees_Table[Name]),HLOOKUP(Employees_Table[[#Headers],[Role]],Employees_Table[#All],ROW()-ROW($A$4)+2,FALSE),"")</f>
        <v/>
      </c>
      <c r="C76" s="94"/>
      <c r="D76" s="94"/>
      <c r="E76" s="94"/>
      <c r="F76" s="94"/>
      <c r="G76" s="94"/>
      <c r="H76" s="94"/>
      <c r="I76" s="94"/>
      <c r="J76" s="94"/>
      <c r="K76" s="94"/>
      <c r="L76" s="94"/>
      <c r="M76" s="94"/>
      <c r="N76" s="94"/>
      <c r="O76" s="111"/>
      <c r="P76" s="94"/>
      <c r="Q76" s="122">
        <f t="shared" si="4"/>
        <v>0</v>
      </c>
      <c r="S76" s="131" t="e">
        <f t="shared" ca="1" si="5"/>
        <v>#NAME?</v>
      </c>
      <c r="T76" s="132" t="e">
        <f ca="1">IF(S76&lt;&gt;"",OFFSET(Over_And_Under_Detail,'Technical Parameters'!$B$12+(ROW()-ROW($T$11))*'Technical Parameters'!$B$13,'Technical Parameters'!$B$11,1,1),"")</f>
        <v>#NAME?</v>
      </c>
    </row>
    <row r="77" spans="1:20">
      <c r="A77" s="93" t="str">
        <f>IF(ROW()-ROW($A$4)&lt;COUNTA(Employees_Table[Name]),HLOOKUP(Employees_Table[[#Headers],[Name]],Employees_Table[#All],ROW()-ROW($A$4)+2,FALSE),"")</f>
        <v/>
      </c>
      <c r="B77" s="93" t="str">
        <f>IF(ROW()-ROW($B$4)&lt;COUNTA(Employees_Table[Name]),HLOOKUP(Employees_Table[[#Headers],[Role]],Employees_Table[#All],ROW()-ROW($A$4)+2,FALSE),"")</f>
        <v/>
      </c>
      <c r="C77" s="94"/>
      <c r="D77" s="94"/>
      <c r="E77" s="94"/>
      <c r="F77" s="94"/>
      <c r="G77" s="94"/>
      <c r="H77" s="94"/>
      <c r="I77" s="94"/>
      <c r="J77" s="94"/>
      <c r="K77" s="94"/>
      <c r="L77" s="94"/>
      <c r="M77" s="94"/>
      <c r="N77" s="94"/>
      <c r="O77" s="111"/>
      <c r="P77" s="94"/>
      <c r="Q77" s="122">
        <f t="shared" si="4"/>
        <v>0</v>
      </c>
      <c r="S77" s="131" t="e">
        <f t="shared" ca="1" si="5"/>
        <v>#NAME?</v>
      </c>
      <c r="T77" s="132" t="e">
        <f ca="1">IF(S77&lt;&gt;"",OFFSET(Over_And_Under_Detail,'Technical Parameters'!$B$12+(ROW()-ROW($T$11))*'Technical Parameters'!$B$13,'Technical Parameters'!$B$11,1,1),"")</f>
        <v>#NAME?</v>
      </c>
    </row>
    <row r="78" spans="1:20">
      <c r="A78" s="93" t="str">
        <f>IF(ROW()-ROW($A$4)&lt;COUNTA(Employees_Table[Name]),HLOOKUP(Employees_Table[[#Headers],[Name]],Employees_Table[#All],ROW()-ROW($A$4)+2,FALSE),"")</f>
        <v/>
      </c>
      <c r="B78" s="93" t="str">
        <f>IF(ROW()-ROW($B$4)&lt;COUNTA(Employees_Table[Name]),HLOOKUP(Employees_Table[[#Headers],[Role]],Employees_Table[#All],ROW()-ROW($A$4)+2,FALSE),"")</f>
        <v/>
      </c>
      <c r="C78" s="94"/>
      <c r="D78" s="94"/>
      <c r="E78" s="94"/>
      <c r="F78" s="94"/>
      <c r="G78" s="94"/>
      <c r="H78" s="94"/>
      <c r="I78" s="94"/>
      <c r="J78" s="94"/>
      <c r="K78" s="94"/>
      <c r="L78" s="94"/>
      <c r="M78" s="94"/>
      <c r="N78" s="94"/>
      <c r="O78" s="111"/>
      <c r="P78" s="94"/>
      <c r="Q78" s="122">
        <f t="shared" si="4"/>
        <v>0</v>
      </c>
      <c r="S78" s="131" t="e">
        <f t="shared" ca="1" si="5"/>
        <v>#NAME?</v>
      </c>
      <c r="T78" s="132" t="e">
        <f ca="1">IF(S78&lt;&gt;"",OFFSET(Over_And_Under_Detail,'Technical Parameters'!$B$12+(ROW()-ROW($T$11))*'Technical Parameters'!$B$13,'Technical Parameters'!$B$11,1,1),"")</f>
        <v>#NAME?</v>
      </c>
    </row>
    <row r="79" spans="1:20">
      <c r="A79" s="93" t="str">
        <f>IF(ROW()-ROW($A$4)&lt;COUNTA(Employees_Table[Name]),HLOOKUP(Employees_Table[[#Headers],[Name]],Employees_Table[#All],ROW()-ROW($A$4)+2,FALSE),"")</f>
        <v/>
      </c>
      <c r="B79" s="93" t="str">
        <f>IF(ROW()-ROW($B$4)&lt;COUNTA(Employees_Table[Name]),HLOOKUP(Employees_Table[[#Headers],[Role]],Employees_Table[#All],ROW()-ROW($A$4)+2,FALSE),"")</f>
        <v/>
      </c>
      <c r="C79" s="94"/>
      <c r="D79" s="94"/>
      <c r="E79" s="94"/>
      <c r="F79" s="94"/>
      <c r="G79" s="94"/>
      <c r="H79" s="94"/>
      <c r="I79" s="94"/>
      <c r="J79" s="94"/>
      <c r="K79" s="94"/>
      <c r="L79" s="94"/>
      <c r="M79" s="94"/>
      <c r="N79" s="94"/>
      <c r="O79" s="111"/>
      <c r="P79" s="94"/>
      <c r="Q79" s="122">
        <f t="shared" si="4"/>
        <v>0</v>
      </c>
      <c r="S79" s="131" t="e">
        <f t="shared" ca="1" si="5"/>
        <v>#NAME?</v>
      </c>
      <c r="T79" s="132" t="e">
        <f ca="1">IF(S79&lt;&gt;"",OFFSET(Over_And_Under_Detail,'Technical Parameters'!$B$12+(ROW()-ROW($T$11))*'Technical Parameters'!$B$13,'Technical Parameters'!$B$11,1,1),"")</f>
        <v>#NAME?</v>
      </c>
    </row>
    <row r="80" spans="1:20">
      <c r="A80" s="93" t="str">
        <f>IF(ROW()-ROW($A$4)&lt;COUNTA(Employees_Table[Name]),HLOOKUP(Employees_Table[[#Headers],[Name]],Employees_Table[#All],ROW()-ROW($A$4)+2,FALSE),"")</f>
        <v/>
      </c>
      <c r="B80" s="93" t="str">
        <f>IF(ROW()-ROW($B$4)&lt;COUNTA(Employees_Table[Name]),HLOOKUP(Employees_Table[[#Headers],[Role]],Employees_Table[#All],ROW()-ROW($A$4)+2,FALSE),"")</f>
        <v/>
      </c>
      <c r="C80" s="94"/>
      <c r="D80" s="94"/>
      <c r="E80" s="94"/>
      <c r="F80" s="94"/>
      <c r="G80" s="94"/>
      <c r="H80" s="94"/>
      <c r="I80" s="94"/>
      <c r="J80" s="94"/>
      <c r="K80" s="94"/>
      <c r="L80" s="94"/>
      <c r="M80" s="94"/>
      <c r="N80" s="94"/>
      <c r="O80" s="111"/>
      <c r="P80" s="94"/>
      <c r="Q80" s="122">
        <f t="shared" si="4"/>
        <v>0</v>
      </c>
      <c r="S80" s="131" t="e">
        <f t="shared" ca="1" si="5"/>
        <v>#NAME?</v>
      </c>
      <c r="T80" s="132" t="e">
        <f ca="1">IF(S80&lt;&gt;"",OFFSET(Over_And_Under_Detail,'Technical Parameters'!$B$12+(ROW()-ROW($T$11))*'Technical Parameters'!$B$13,'Technical Parameters'!$B$11,1,1),"")</f>
        <v>#NAME?</v>
      </c>
    </row>
    <row r="81" spans="1:20">
      <c r="A81" s="93" t="str">
        <f>IF(ROW()-ROW($A$4)&lt;COUNTA(Employees_Table[Name]),HLOOKUP(Employees_Table[[#Headers],[Name]],Employees_Table[#All],ROW()-ROW($A$4)+2,FALSE),"")</f>
        <v/>
      </c>
      <c r="B81" s="93" t="str">
        <f>IF(ROW()-ROW($B$4)&lt;COUNTA(Employees_Table[Name]),HLOOKUP(Employees_Table[[#Headers],[Role]],Employees_Table[#All],ROW()-ROW($A$4)+2,FALSE),"")</f>
        <v/>
      </c>
      <c r="C81" s="94"/>
      <c r="D81" s="94"/>
      <c r="E81" s="94"/>
      <c r="F81" s="94"/>
      <c r="G81" s="94"/>
      <c r="H81" s="94"/>
      <c r="I81" s="94"/>
      <c r="J81" s="94"/>
      <c r="K81" s="94"/>
      <c r="L81" s="94"/>
      <c r="M81" s="94"/>
      <c r="N81" s="94"/>
      <c r="O81" s="111"/>
      <c r="P81" s="94"/>
      <c r="Q81" s="122">
        <f t="shared" si="4"/>
        <v>0</v>
      </c>
      <c r="S81" s="131" t="e">
        <f t="shared" ca="1" si="5"/>
        <v>#NAME?</v>
      </c>
      <c r="T81" s="132" t="e">
        <f ca="1">IF(S81&lt;&gt;"",OFFSET(Over_And_Under_Detail,'Technical Parameters'!$B$12+(ROW()-ROW($T$11))*'Technical Parameters'!$B$13,'Technical Parameters'!$B$11,1,1),"")</f>
        <v>#NAME?</v>
      </c>
    </row>
    <row r="82" spans="1:20">
      <c r="A82" s="93" t="str">
        <f>IF(ROW()-ROW($A$4)&lt;COUNTA(Employees_Table[Name]),HLOOKUP(Employees_Table[[#Headers],[Name]],Employees_Table[#All],ROW()-ROW($A$4)+2,FALSE),"")</f>
        <v/>
      </c>
      <c r="B82" s="93" t="str">
        <f>IF(ROW()-ROW($B$4)&lt;COUNTA(Employees_Table[Name]),HLOOKUP(Employees_Table[[#Headers],[Role]],Employees_Table[#All],ROW()-ROW($A$4)+2,FALSE),"")</f>
        <v/>
      </c>
      <c r="C82" s="94"/>
      <c r="D82" s="94"/>
      <c r="E82" s="94"/>
      <c r="F82" s="94"/>
      <c r="G82" s="94"/>
      <c r="H82" s="94"/>
      <c r="I82" s="94"/>
      <c r="J82" s="94"/>
      <c r="K82" s="94"/>
      <c r="L82" s="94"/>
      <c r="M82" s="94"/>
      <c r="N82" s="94"/>
      <c r="O82" s="111"/>
      <c r="P82" s="94"/>
      <c r="Q82" s="122">
        <f t="shared" si="4"/>
        <v>0</v>
      </c>
      <c r="S82" s="131" t="e">
        <f t="shared" ca="1" si="5"/>
        <v>#NAME?</v>
      </c>
      <c r="T82" s="132" t="e">
        <f ca="1">IF(S82&lt;&gt;"",OFFSET(Over_And_Under_Detail,'Technical Parameters'!$B$12+(ROW()-ROW($T$11))*'Technical Parameters'!$B$13,'Technical Parameters'!$B$11,1,1),"")</f>
        <v>#NAME?</v>
      </c>
    </row>
    <row r="83" spans="1:20">
      <c r="A83" s="93" t="str">
        <f>IF(ROW()-ROW($A$4)&lt;COUNTA(Employees_Table[Name]),HLOOKUP(Employees_Table[[#Headers],[Name]],Employees_Table[#All],ROW()-ROW($A$4)+2,FALSE),"")</f>
        <v/>
      </c>
      <c r="B83" s="93" t="str">
        <f>IF(ROW()-ROW($B$4)&lt;COUNTA(Employees_Table[Name]),HLOOKUP(Employees_Table[[#Headers],[Role]],Employees_Table[#All],ROW()-ROW($A$4)+2,FALSE),"")</f>
        <v/>
      </c>
      <c r="C83" s="94"/>
      <c r="D83" s="94"/>
      <c r="E83" s="94"/>
      <c r="F83" s="94"/>
      <c r="G83" s="94"/>
      <c r="H83" s="94"/>
      <c r="I83" s="94"/>
      <c r="J83" s="94"/>
      <c r="K83" s="94"/>
      <c r="L83" s="94"/>
      <c r="M83" s="94"/>
      <c r="N83" s="94"/>
      <c r="O83" s="111"/>
      <c r="P83" s="94"/>
      <c r="Q83" s="122">
        <f t="shared" si="4"/>
        <v>0</v>
      </c>
      <c r="S83" s="131" t="e">
        <f t="shared" ca="1" si="5"/>
        <v>#NAME?</v>
      </c>
      <c r="T83" s="132" t="e">
        <f ca="1">IF(S83&lt;&gt;"",OFFSET(Over_And_Under_Detail,'Technical Parameters'!$B$12+(ROW()-ROW($T$11))*'Technical Parameters'!$B$13,'Technical Parameters'!$B$11,1,1),"")</f>
        <v>#NAME?</v>
      </c>
    </row>
    <row r="84" spans="1:20">
      <c r="A84" s="93" t="str">
        <f>IF(ROW()-ROW($A$4)&lt;COUNTA(Employees_Table[Name]),HLOOKUP(Employees_Table[[#Headers],[Name]],Employees_Table[#All],ROW()-ROW($A$4)+2,FALSE),"")</f>
        <v/>
      </c>
      <c r="B84" s="93" t="str">
        <f>IF(ROW()-ROW($B$4)&lt;COUNTA(Employees_Table[Name]),HLOOKUP(Employees_Table[[#Headers],[Role]],Employees_Table[#All],ROW()-ROW($A$4)+2,FALSE),"")</f>
        <v/>
      </c>
      <c r="C84" s="94"/>
      <c r="D84" s="94"/>
      <c r="E84" s="94"/>
      <c r="F84" s="94"/>
      <c r="G84" s="94"/>
      <c r="H84" s="94"/>
      <c r="I84" s="94"/>
      <c r="J84" s="94"/>
      <c r="K84" s="94"/>
      <c r="L84" s="94"/>
      <c r="M84" s="94"/>
      <c r="N84" s="94"/>
      <c r="O84" s="111"/>
      <c r="P84" s="94"/>
      <c r="Q84" s="122">
        <f t="shared" si="4"/>
        <v>0</v>
      </c>
      <c r="S84" s="131" t="e">
        <f t="shared" ca="1" si="5"/>
        <v>#NAME?</v>
      </c>
      <c r="T84" s="132" t="e">
        <f ca="1">IF(S84&lt;&gt;"",OFFSET(Over_And_Under_Detail,'Technical Parameters'!$B$12+(ROW()-ROW($T$11))*'Technical Parameters'!$B$13,'Technical Parameters'!$B$11,1,1),"")</f>
        <v>#NAME?</v>
      </c>
    </row>
    <row r="85" spans="1:20">
      <c r="A85" s="93" t="str">
        <f>IF(ROW()-ROW($A$4)&lt;COUNTA(Employees_Table[Name]),HLOOKUP(Employees_Table[[#Headers],[Name]],Employees_Table[#All],ROW()-ROW($A$4)+2,FALSE),"")</f>
        <v/>
      </c>
      <c r="B85" s="93" t="str">
        <f>IF(ROW()-ROW($B$4)&lt;COUNTA(Employees_Table[Name]),HLOOKUP(Employees_Table[[#Headers],[Role]],Employees_Table[#All],ROW()-ROW($A$4)+2,FALSE),"")</f>
        <v/>
      </c>
      <c r="C85" s="94"/>
      <c r="D85" s="94"/>
      <c r="E85" s="94"/>
      <c r="F85" s="94"/>
      <c r="G85" s="94"/>
      <c r="H85" s="94"/>
      <c r="I85" s="94"/>
      <c r="J85" s="94"/>
      <c r="K85" s="94"/>
      <c r="L85" s="94"/>
      <c r="M85" s="94"/>
      <c r="N85" s="94"/>
      <c r="O85" s="111"/>
      <c r="P85" s="94"/>
      <c r="Q85" s="122">
        <f t="shared" si="4"/>
        <v>0</v>
      </c>
      <c r="S85" s="131" t="e">
        <f t="shared" ca="1" si="5"/>
        <v>#NAME?</v>
      </c>
      <c r="T85" s="132" t="e">
        <f ca="1">IF(S85&lt;&gt;"",OFFSET(Over_And_Under_Detail,'Technical Parameters'!$B$12+(ROW()-ROW($T$11))*'Technical Parameters'!$B$13,'Technical Parameters'!$B$11,1,1),"")</f>
        <v>#NAME?</v>
      </c>
    </row>
    <row r="86" spans="1:20">
      <c r="A86" s="93" t="str">
        <f>IF(ROW()-ROW($A$4)&lt;COUNTA(Employees_Table[Name]),HLOOKUP(Employees_Table[[#Headers],[Name]],Employees_Table[#All],ROW()-ROW($A$4)+2,FALSE),"")</f>
        <v/>
      </c>
      <c r="B86" s="93" t="str">
        <f>IF(ROW()-ROW($B$4)&lt;COUNTA(Employees_Table[Name]),HLOOKUP(Employees_Table[[#Headers],[Role]],Employees_Table[#All],ROW()-ROW($A$4)+2,FALSE),"")</f>
        <v/>
      </c>
      <c r="C86" s="94"/>
      <c r="D86" s="94"/>
      <c r="E86" s="94"/>
      <c r="F86" s="94"/>
      <c r="G86" s="94"/>
      <c r="H86" s="94"/>
      <c r="I86" s="94"/>
      <c r="J86" s="94"/>
      <c r="K86" s="94"/>
      <c r="L86" s="94"/>
      <c r="M86" s="94"/>
      <c r="N86" s="94"/>
      <c r="O86" s="111"/>
      <c r="P86" s="94"/>
      <c r="Q86" s="122">
        <f t="shared" si="4"/>
        <v>0</v>
      </c>
      <c r="S86" s="131" t="e">
        <f t="shared" ca="1" si="5"/>
        <v>#NAME?</v>
      </c>
      <c r="T86" s="132" t="e">
        <f ca="1">IF(S86&lt;&gt;"",OFFSET(Over_And_Under_Detail,'Technical Parameters'!$B$12+(ROW()-ROW($T$11))*'Technical Parameters'!$B$13,'Technical Parameters'!$B$11,1,1),"")</f>
        <v>#NAME?</v>
      </c>
    </row>
    <row r="87" spans="1:20">
      <c r="A87" s="93" t="str">
        <f>IF(ROW()-ROW($A$4)&lt;COUNTA(Employees_Table[Name]),HLOOKUP(Employees_Table[[#Headers],[Name]],Employees_Table[#All],ROW()-ROW($A$4)+2,FALSE),"")</f>
        <v/>
      </c>
      <c r="B87" s="93" t="str">
        <f>IF(ROW()-ROW($B$4)&lt;COUNTA(Employees_Table[Name]),HLOOKUP(Employees_Table[[#Headers],[Role]],Employees_Table[#All],ROW()-ROW($A$4)+2,FALSE),"")</f>
        <v/>
      </c>
      <c r="C87" s="94"/>
      <c r="D87" s="94"/>
      <c r="E87" s="94"/>
      <c r="F87" s="94"/>
      <c r="G87" s="94"/>
      <c r="H87" s="94"/>
      <c r="I87" s="94"/>
      <c r="J87" s="94"/>
      <c r="K87" s="94"/>
      <c r="L87" s="94"/>
      <c r="M87" s="94"/>
      <c r="N87" s="94"/>
      <c r="O87" s="111"/>
      <c r="P87" s="94"/>
      <c r="Q87" s="122">
        <f t="shared" si="4"/>
        <v>0</v>
      </c>
      <c r="S87" s="131" t="e">
        <f t="shared" ca="1" si="5"/>
        <v>#NAME?</v>
      </c>
      <c r="T87" s="132" t="e">
        <f ca="1">IF(S87&lt;&gt;"",OFFSET(Over_And_Under_Detail,'Technical Parameters'!$B$12+(ROW()-ROW($T$11))*'Technical Parameters'!$B$13,'Technical Parameters'!$B$11,1,1),"")</f>
        <v>#NAME?</v>
      </c>
    </row>
    <row r="88" spans="1:20">
      <c r="A88" s="93" t="str">
        <f>IF(ROW()-ROW($A$4)&lt;COUNTA(Employees_Table[Name]),HLOOKUP(Employees_Table[[#Headers],[Name]],Employees_Table[#All],ROW()-ROW($A$4)+2,FALSE),"")</f>
        <v/>
      </c>
      <c r="B88" s="93" t="str">
        <f>IF(ROW()-ROW($B$4)&lt;COUNTA(Employees_Table[Name]),HLOOKUP(Employees_Table[[#Headers],[Role]],Employees_Table[#All],ROW()-ROW($A$4)+2,FALSE),"")</f>
        <v/>
      </c>
      <c r="C88" s="94"/>
      <c r="D88" s="94"/>
      <c r="E88" s="94"/>
      <c r="F88" s="94"/>
      <c r="G88" s="94"/>
      <c r="H88" s="94"/>
      <c r="I88" s="94"/>
      <c r="J88" s="94"/>
      <c r="K88" s="94"/>
      <c r="L88" s="94"/>
      <c r="M88" s="94"/>
      <c r="N88" s="94"/>
      <c r="O88" s="111"/>
      <c r="P88" s="94"/>
      <c r="Q88" s="122">
        <f t="shared" si="4"/>
        <v>0</v>
      </c>
      <c r="S88" s="131" t="e">
        <f t="shared" ca="1" si="5"/>
        <v>#NAME?</v>
      </c>
      <c r="T88" s="132" t="e">
        <f ca="1">IF(S88&lt;&gt;"",OFFSET(Over_And_Under_Detail,'Technical Parameters'!$B$12+(ROW()-ROW($T$11))*'Technical Parameters'!$B$13,'Technical Parameters'!$B$11,1,1),"")</f>
        <v>#NAME?</v>
      </c>
    </row>
    <row r="89" spans="1:20">
      <c r="A89" s="93" t="str">
        <f>IF(ROW()-ROW($A$4)&lt;COUNTA(Employees_Table[Name]),HLOOKUP(Employees_Table[[#Headers],[Name]],Employees_Table[#All],ROW()-ROW($A$4)+2,FALSE),"")</f>
        <v/>
      </c>
      <c r="B89" s="93" t="str">
        <f>IF(ROW()-ROW($B$4)&lt;COUNTA(Employees_Table[Name]),HLOOKUP(Employees_Table[[#Headers],[Role]],Employees_Table[#All],ROW()-ROW($A$4)+2,FALSE),"")</f>
        <v/>
      </c>
      <c r="C89" s="94"/>
      <c r="D89" s="94"/>
      <c r="E89" s="94"/>
      <c r="F89" s="94"/>
      <c r="G89" s="94"/>
      <c r="H89" s="94"/>
      <c r="I89" s="94"/>
      <c r="J89" s="94"/>
      <c r="K89" s="94"/>
      <c r="L89" s="94"/>
      <c r="M89" s="94"/>
      <c r="N89" s="94"/>
      <c r="O89" s="111"/>
      <c r="P89" s="94"/>
      <c r="Q89" s="122">
        <f t="shared" si="4"/>
        <v>0</v>
      </c>
      <c r="S89" s="131" t="e">
        <f t="shared" ca="1" si="5"/>
        <v>#NAME?</v>
      </c>
      <c r="T89" s="132" t="e">
        <f ca="1">IF(S89&lt;&gt;"",OFFSET(Over_And_Under_Detail,'Technical Parameters'!$B$12+(ROW()-ROW($T$11))*'Technical Parameters'!$B$13,'Technical Parameters'!$B$11,1,1),"")</f>
        <v>#NAME?</v>
      </c>
    </row>
    <row r="90" spans="1:20">
      <c r="A90" s="93" t="str">
        <f>IF(ROW()-ROW($A$4)&lt;COUNTA(Employees_Table[Name]),HLOOKUP(Employees_Table[[#Headers],[Name]],Employees_Table[#All],ROW()-ROW($A$4)+2,FALSE),"")</f>
        <v/>
      </c>
      <c r="B90" s="93" t="str">
        <f>IF(ROW()-ROW($B$4)&lt;COUNTA(Employees_Table[Name]),HLOOKUP(Employees_Table[[#Headers],[Role]],Employees_Table[#All],ROW()-ROW($A$4)+2,FALSE),"")</f>
        <v/>
      </c>
      <c r="C90" s="94"/>
      <c r="D90" s="94"/>
      <c r="E90" s="94"/>
      <c r="F90" s="94"/>
      <c r="G90" s="94"/>
      <c r="H90" s="94"/>
      <c r="I90" s="94"/>
      <c r="J90" s="94"/>
      <c r="K90" s="94"/>
      <c r="L90" s="94"/>
      <c r="M90" s="94"/>
      <c r="N90" s="94"/>
      <c r="O90" s="111"/>
      <c r="P90" s="94"/>
      <c r="Q90" s="122">
        <f t="shared" si="4"/>
        <v>0</v>
      </c>
      <c r="S90" s="131" t="e">
        <f t="shared" ca="1" si="5"/>
        <v>#NAME?</v>
      </c>
      <c r="T90" s="132" t="e">
        <f ca="1">IF(S90&lt;&gt;"",OFFSET(Over_And_Under_Detail,'Technical Parameters'!$B$12+(ROW()-ROW($T$11))*'Technical Parameters'!$B$13,'Technical Parameters'!$B$11,1,1),"")</f>
        <v>#NAME?</v>
      </c>
    </row>
    <row r="91" spans="1:20">
      <c r="A91" s="93" t="str">
        <f>IF(ROW()-ROW($A$4)&lt;COUNTA(Employees_Table[Name]),HLOOKUP(Employees_Table[[#Headers],[Name]],Employees_Table[#All],ROW()-ROW($A$4)+2,FALSE),"")</f>
        <v/>
      </c>
      <c r="B91" s="93" t="str">
        <f>IF(ROW()-ROW($B$4)&lt;COUNTA(Employees_Table[Name]),HLOOKUP(Employees_Table[[#Headers],[Role]],Employees_Table[#All],ROW()-ROW($A$4)+2,FALSE),"")</f>
        <v/>
      </c>
      <c r="C91" s="94"/>
      <c r="D91" s="94"/>
      <c r="E91" s="94"/>
      <c r="F91" s="94"/>
      <c r="G91" s="94"/>
      <c r="H91" s="94"/>
      <c r="I91" s="94"/>
      <c r="J91" s="94"/>
      <c r="K91" s="94"/>
      <c r="L91" s="94"/>
      <c r="M91" s="94"/>
      <c r="N91" s="94"/>
      <c r="O91" s="111"/>
      <c r="P91" s="94"/>
      <c r="Q91" s="122">
        <f t="shared" si="4"/>
        <v>0</v>
      </c>
      <c r="S91" s="131" t="e">
        <f t="shared" ca="1" si="5"/>
        <v>#NAME?</v>
      </c>
      <c r="T91" s="132" t="e">
        <f ca="1">IF(S91&lt;&gt;"",OFFSET(Over_And_Under_Detail,'Technical Parameters'!$B$12+(ROW()-ROW($T$11))*'Technical Parameters'!$B$13,'Technical Parameters'!$B$11,1,1),"")</f>
        <v>#NAME?</v>
      </c>
    </row>
    <row r="92" spans="1:20">
      <c r="A92" s="93" t="str">
        <f>IF(ROW()-ROW($A$4)&lt;COUNTA(Employees_Table[Name]),HLOOKUP(Employees_Table[[#Headers],[Name]],Employees_Table[#All],ROW()-ROW($A$4)+2,FALSE),"")</f>
        <v/>
      </c>
      <c r="B92" s="93" t="str">
        <f>IF(ROW()-ROW($B$4)&lt;COUNTA(Employees_Table[Name]),HLOOKUP(Employees_Table[[#Headers],[Role]],Employees_Table[#All],ROW()-ROW($A$4)+2,FALSE),"")</f>
        <v/>
      </c>
      <c r="C92" s="94"/>
      <c r="D92" s="94"/>
      <c r="E92" s="94"/>
      <c r="F92" s="94"/>
      <c r="G92" s="94"/>
      <c r="H92" s="94"/>
      <c r="I92" s="94"/>
      <c r="J92" s="94"/>
      <c r="K92" s="94"/>
      <c r="L92" s="94"/>
      <c r="M92" s="94"/>
      <c r="N92" s="94"/>
      <c r="O92" s="111"/>
      <c r="P92" s="94"/>
      <c r="Q92" s="122">
        <f t="shared" si="4"/>
        <v>0</v>
      </c>
      <c r="S92" s="131" t="e">
        <f t="shared" ca="1" si="5"/>
        <v>#NAME?</v>
      </c>
      <c r="T92" s="132" t="e">
        <f ca="1">IF(S92&lt;&gt;"",OFFSET(Over_And_Under_Detail,'Technical Parameters'!$B$12+(ROW()-ROW($T$11))*'Technical Parameters'!$B$13,'Technical Parameters'!$B$11,1,1),"")</f>
        <v>#NAME?</v>
      </c>
    </row>
    <row r="93" spans="1:20">
      <c r="A93" s="93" t="str">
        <f>IF(ROW()-ROW($A$4)&lt;COUNTA(Employees_Table[Name]),HLOOKUP(Employees_Table[[#Headers],[Name]],Employees_Table[#All],ROW()-ROW($A$4)+2,FALSE),"")</f>
        <v/>
      </c>
      <c r="B93" s="93" t="str">
        <f>IF(ROW()-ROW($B$4)&lt;COUNTA(Employees_Table[Name]),HLOOKUP(Employees_Table[[#Headers],[Role]],Employees_Table[#All],ROW()-ROW($A$4)+2,FALSE),"")</f>
        <v/>
      </c>
      <c r="C93" s="94"/>
      <c r="D93" s="94"/>
      <c r="E93" s="94"/>
      <c r="F93" s="94"/>
      <c r="G93" s="94"/>
      <c r="H93" s="94"/>
      <c r="I93" s="94"/>
      <c r="J93" s="94"/>
      <c r="K93" s="94"/>
      <c r="L93" s="94"/>
      <c r="M93" s="94"/>
      <c r="N93" s="94"/>
      <c r="O93" s="111"/>
      <c r="P93" s="94"/>
      <c r="Q93" s="122">
        <f t="shared" si="4"/>
        <v>0</v>
      </c>
      <c r="S93" s="131" t="e">
        <f t="shared" ca="1" si="5"/>
        <v>#NAME?</v>
      </c>
      <c r="T93" s="132" t="e">
        <f ca="1">IF(S93&lt;&gt;"",OFFSET(Over_And_Under_Detail,'Technical Parameters'!$B$12+(ROW()-ROW($T$11))*'Technical Parameters'!$B$13,'Technical Parameters'!$B$11,1,1),"")</f>
        <v>#NAME?</v>
      </c>
    </row>
    <row r="94" spans="1:20">
      <c r="A94" s="93" t="str">
        <f>IF(ROW()-ROW($A$4)&lt;COUNTA(Employees_Table[Name]),HLOOKUP(Employees_Table[[#Headers],[Name]],Employees_Table[#All],ROW()-ROW($A$4)+2,FALSE),"")</f>
        <v/>
      </c>
      <c r="B94" s="93" t="str">
        <f>IF(ROW()-ROW($B$4)&lt;COUNTA(Employees_Table[Name]),HLOOKUP(Employees_Table[[#Headers],[Role]],Employees_Table[#All],ROW()-ROW($A$4)+2,FALSE),"")</f>
        <v/>
      </c>
      <c r="C94" s="94"/>
      <c r="D94" s="94"/>
      <c r="E94" s="94"/>
      <c r="F94" s="94"/>
      <c r="G94" s="94"/>
      <c r="H94" s="94"/>
      <c r="I94" s="94"/>
      <c r="J94" s="94"/>
      <c r="K94" s="94"/>
      <c r="L94" s="94"/>
      <c r="M94" s="94"/>
      <c r="N94" s="94"/>
      <c r="O94" s="111"/>
      <c r="P94" s="94"/>
      <c r="Q94" s="122">
        <f t="shared" si="4"/>
        <v>0</v>
      </c>
      <c r="S94" s="131" t="e">
        <f t="shared" ca="1" si="5"/>
        <v>#NAME?</v>
      </c>
      <c r="T94" s="132" t="e">
        <f ca="1">IF(S94&lt;&gt;"",OFFSET(Over_And_Under_Detail,'Technical Parameters'!$B$12+(ROW()-ROW($T$11))*'Technical Parameters'!$B$13,'Technical Parameters'!$B$11,1,1),"")</f>
        <v>#NAME?</v>
      </c>
    </row>
    <row r="95" spans="1:20">
      <c r="A95" s="93" t="str">
        <f>IF(ROW()-ROW($A$4)&lt;COUNTA(Employees_Table[Name]),HLOOKUP(Employees_Table[[#Headers],[Name]],Employees_Table[#All],ROW()-ROW($A$4)+2,FALSE),"")</f>
        <v/>
      </c>
      <c r="B95" s="93" t="str">
        <f>IF(ROW()-ROW($B$4)&lt;COUNTA(Employees_Table[Name]),HLOOKUP(Employees_Table[[#Headers],[Role]],Employees_Table[#All],ROW()-ROW($A$4)+2,FALSE),"")</f>
        <v/>
      </c>
      <c r="C95" s="94"/>
      <c r="D95" s="94"/>
      <c r="E95" s="94"/>
      <c r="F95" s="94"/>
      <c r="G95" s="94"/>
      <c r="H95" s="94"/>
      <c r="I95" s="94"/>
      <c r="J95" s="94"/>
      <c r="K95" s="94"/>
      <c r="L95" s="94"/>
      <c r="M95" s="94"/>
      <c r="N95" s="94"/>
      <c r="O95" s="111"/>
      <c r="P95" s="94"/>
      <c r="Q95" s="122">
        <f t="shared" si="4"/>
        <v>0</v>
      </c>
      <c r="S95" s="131" t="e">
        <f t="shared" ca="1" si="5"/>
        <v>#NAME?</v>
      </c>
      <c r="T95" s="132" t="e">
        <f ca="1">IF(S95&lt;&gt;"",OFFSET(Over_And_Under_Detail,'Technical Parameters'!$B$12+(ROW()-ROW($T$11))*'Technical Parameters'!$B$13,'Technical Parameters'!$B$11,1,1),"")</f>
        <v>#NAME?</v>
      </c>
    </row>
    <row r="96" spans="1:20">
      <c r="A96" s="93" t="str">
        <f>IF(ROW()-ROW($A$4)&lt;COUNTA(Employees_Table[Name]),HLOOKUP(Employees_Table[[#Headers],[Name]],Employees_Table[#All],ROW()-ROW($A$4)+2,FALSE),"")</f>
        <v/>
      </c>
      <c r="B96" s="93" t="str">
        <f>IF(ROW()-ROW($B$4)&lt;COUNTA(Employees_Table[Name]),HLOOKUP(Employees_Table[[#Headers],[Role]],Employees_Table[#All],ROW()-ROW($A$4)+2,FALSE),"")</f>
        <v/>
      </c>
      <c r="C96" s="94"/>
      <c r="D96" s="94"/>
      <c r="E96" s="94"/>
      <c r="F96" s="94"/>
      <c r="G96" s="94"/>
      <c r="H96" s="94"/>
      <c r="I96" s="94"/>
      <c r="J96" s="94"/>
      <c r="K96" s="94"/>
      <c r="L96" s="94"/>
      <c r="M96" s="94"/>
      <c r="N96" s="94"/>
      <c r="O96" s="111"/>
      <c r="P96" s="94"/>
      <c r="Q96" s="122">
        <f t="shared" si="4"/>
        <v>0</v>
      </c>
      <c r="S96" s="131" t="e">
        <f t="shared" ca="1" si="5"/>
        <v>#NAME?</v>
      </c>
      <c r="T96" s="132" t="e">
        <f ca="1">IF(S96&lt;&gt;"",OFFSET(Over_And_Under_Detail,'Technical Parameters'!$B$12+(ROW()-ROW($T$11))*'Technical Parameters'!$B$13,'Technical Parameters'!$B$11,1,1),"")</f>
        <v>#NAME?</v>
      </c>
    </row>
    <row r="97" spans="1:20">
      <c r="A97" s="93" t="str">
        <f>IF(ROW()-ROW($A$4)&lt;COUNTA(Employees_Table[Name]),HLOOKUP(Employees_Table[[#Headers],[Name]],Employees_Table[#All],ROW()-ROW($A$4)+2,FALSE),"")</f>
        <v/>
      </c>
      <c r="B97" s="93" t="str">
        <f>IF(ROW()-ROW($B$4)&lt;COUNTA(Employees_Table[Name]),HLOOKUP(Employees_Table[[#Headers],[Role]],Employees_Table[#All],ROW()-ROW($A$4)+2,FALSE),"")</f>
        <v/>
      </c>
      <c r="C97" s="94"/>
      <c r="D97" s="94"/>
      <c r="E97" s="94"/>
      <c r="F97" s="94"/>
      <c r="G97" s="94"/>
      <c r="H97" s="94"/>
      <c r="I97" s="94"/>
      <c r="J97" s="94"/>
      <c r="K97" s="94"/>
      <c r="L97" s="94"/>
      <c r="M97" s="94"/>
      <c r="N97" s="94"/>
      <c r="O97" s="111"/>
      <c r="P97" s="94"/>
      <c r="Q97" s="122">
        <f t="shared" si="4"/>
        <v>0</v>
      </c>
      <c r="S97" s="131" t="e">
        <f t="shared" ca="1" si="5"/>
        <v>#NAME?</v>
      </c>
      <c r="T97" s="132" t="e">
        <f ca="1">IF(S97&lt;&gt;"",OFFSET(Over_And_Under_Detail,'Technical Parameters'!$B$12+(ROW()-ROW($T$11))*'Technical Parameters'!$B$13,'Technical Parameters'!$B$11,1,1),"")</f>
        <v>#NAME?</v>
      </c>
    </row>
    <row r="98" spans="1:20">
      <c r="A98" s="93" t="str">
        <f>IF(ROW()-ROW($A$4)&lt;COUNTA(Employees_Table[Name]),HLOOKUP(Employees_Table[[#Headers],[Name]],Employees_Table[#All],ROW()-ROW($A$4)+2,FALSE),"")</f>
        <v/>
      </c>
      <c r="B98" s="93" t="str">
        <f>IF(ROW()-ROW($B$4)&lt;COUNTA(Employees_Table[Name]),HLOOKUP(Employees_Table[[#Headers],[Role]],Employees_Table[#All],ROW()-ROW($A$4)+2,FALSE),"")</f>
        <v/>
      </c>
      <c r="C98" s="94"/>
      <c r="D98" s="94"/>
      <c r="E98" s="94"/>
      <c r="F98" s="94"/>
      <c r="G98" s="94"/>
      <c r="H98" s="94"/>
      <c r="I98" s="94"/>
      <c r="J98" s="94"/>
      <c r="K98" s="94"/>
      <c r="L98" s="94"/>
      <c r="M98" s="94"/>
      <c r="N98" s="94"/>
      <c r="O98" s="111"/>
      <c r="P98" s="94"/>
      <c r="Q98" s="122">
        <f t="shared" si="4"/>
        <v>0</v>
      </c>
      <c r="S98" s="131" t="e">
        <f t="shared" ca="1" si="5"/>
        <v>#NAME?</v>
      </c>
      <c r="T98" s="132" t="e">
        <f ca="1">IF(S98&lt;&gt;"",OFFSET(Over_And_Under_Detail,'Technical Parameters'!$B$12+(ROW()-ROW($T$11))*'Technical Parameters'!$B$13,'Technical Parameters'!$B$11,1,1),"")</f>
        <v>#NAME?</v>
      </c>
    </row>
    <row r="99" spans="1:20">
      <c r="A99" s="93" t="str">
        <f>IF(ROW()-ROW($A$4)&lt;COUNTA(Employees_Table[Name]),HLOOKUP(Employees_Table[[#Headers],[Name]],Employees_Table[#All],ROW()-ROW($A$4)+2,FALSE),"")</f>
        <v/>
      </c>
      <c r="B99" s="93" t="str">
        <f>IF(ROW()-ROW($B$4)&lt;COUNTA(Employees_Table[Name]),HLOOKUP(Employees_Table[[#Headers],[Role]],Employees_Table[#All],ROW()-ROW($A$4)+2,FALSE),"")</f>
        <v/>
      </c>
      <c r="C99" s="94"/>
      <c r="D99" s="94"/>
      <c r="E99" s="94"/>
      <c r="F99" s="94"/>
      <c r="G99" s="94"/>
      <c r="H99" s="94"/>
      <c r="I99" s="94"/>
      <c r="J99" s="94"/>
      <c r="K99" s="94"/>
      <c r="L99" s="94"/>
      <c r="M99" s="94"/>
      <c r="N99" s="94"/>
      <c r="O99" s="111"/>
      <c r="P99" s="94"/>
      <c r="Q99" s="122">
        <f t="shared" si="4"/>
        <v>0</v>
      </c>
      <c r="S99" s="131" t="e">
        <f t="shared" ca="1" si="5"/>
        <v>#NAME?</v>
      </c>
      <c r="T99" s="132" t="e">
        <f ca="1">IF(S99&lt;&gt;"",OFFSET(Over_And_Under_Detail,'Technical Parameters'!$B$12+(ROW()-ROW($T$11))*'Technical Parameters'!$B$13,'Technical Parameters'!$B$11,1,1),"")</f>
        <v>#NAME?</v>
      </c>
    </row>
    <row r="100" spans="1:20">
      <c r="A100" s="93" t="str">
        <f>IF(ROW()-ROW($A$4)&lt;COUNTA(Employees_Table[Name]),HLOOKUP(Employees_Table[[#Headers],[Name]],Employees_Table[#All],ROW()-ROW($A$4)+2,FALSE),"")</f>
        <v/>
      </c>
      <c r="B100" s="93" t="str">
        <f>IF(ROW()-ROW($B$4)&lt;COUNTA(Employees_Table[Name]),HLOOKUP(Employees_Table[[#Headers],[Role]],Employees_Table[#All],ROW()-ROW($A$4)+2,FALSE),"")</f>
        <v/>
      </c>
      <c r="C100" s="94"/>
      <c r="D100" s="94"/>
      <c r="E100" s="94"/>
      <c r="F100" s="94"/>
      <c r="G100" s="94"/>
      <c r="H100" s="94"/>
      <c r="I100" s="94"/>
      <c r="J100" s="94"/>
      <c r="K100" s="94"/>
      <c r="L100" s="94"/>
      <c r="M100" s="94"/>
      <c r="N100" s="94"/>
      <c r="O100" s="111"/>
      <c r="P100" s="94"/>
      <c r="Q100" s="122">
        <f t="shared" ref="Q100:Q131" si="6">HOURSELAPSED(C100,D100)+HOURSELAPSED(E100,F100)+HOURSELAPSED(G100,H100)+HOURSELAPSED(I100,J100)+HOURSELAPSED(K100,L100)+HOURSELAPSED(M100,N100)+HOURSELAPSED(O100,P100)</f>
        <v>0</v>
      </c>
      <c r="S100" s="131" t="e">
        <f t="shared" ca="1" si="5"/>
        <v>#NAME?</v>
      </c>
      <c r="T100" s="132" t="e">
        <f ca="1">IF(S100&lt;&gt;"",OFFSET(Over_And_Under_Detail,'Technical Parameters'!$B$12+(ROW()-ROW($T$11))*'Technical Parameters'!$B$13,'Technical Parameters'!$B$11,1,1),"")</f>
        <v>#NAME?</v>
      </c>
    </row>
    <row r="101" spans="1:20">
      <c r="A101" s="93" t="str">
        <f>IF(ROW()-ROW($A$4)&lt;COUNTA(Employees_Table[Name]),HLOOKUP(Employees_Table[[#Headers],[Name]],Employees_Table[#All],ROW()-ROW($A$4)+2,FALSE),"")</f>
        <v/>
      </c>
      <c r="B101" s="93" t="str">
        <f>IF(ROW()-ROW($B$4)&lt;COUNTA(Employees_Table[Name]),HLOOKUP(Employees_Table[[#Headers],[Role]],Employees_Table[#All],ROW()-ROW($A$4)+2,FALSE),"")</f>
        <v/>
      </c>
      <c r="C101" s="94"/>
      <c r="D101" s="94"/>
      <c r="E101" s="94"/>
      <c r="F101" s="94"/>
      <c r="G101" s="94"/>
      <c r="H101" s="94"/>
      <c r="I101" s="94"/>
      <c r="J101" s="94"/>
      <c r="K101" s="94"/>
      <c r="L101" s="94"/>
      <c r="M101" s="94"/>
      <c r="N101" s="94"/>
      <c r="O101" s="111"/>
      <c r="P101" s="94"/>
      <c r="Q101" s="122">
        <f t="shared" si="6"/>
        <v>0</v>
      </c>
      <c r="S101" s="131" t="e">
        <f t="shared" ca="1" si="5"/>
        <v>#NAME?</v>
      </c>
      <c r="T101" s="132" t="e">
        <f ca="1">IF(S101&lt;&gt;"",OFFSET(Over_And_Under_Detail,'Technical Parameters'!$B$12+(ROW()-ROW($T$11))*'Technical Parameters'!$B$13,'Technical Parameters'!$B$11,1,1),"")</f>
        <v>#NAME?</v>
      </c>
    </row>
    <row r="102" spans="1:20">
      <c r="C102" s="94"/>
      <c r="D102" s="94"/>
      <c r="E102" s="94"/>
      <c r="F102" s="94"/>
      <c r="G102" s="94"/>
      <c r="H102" s="94"/>
      <c r="I102" s="94"/>
      <c r="J102" s="94"/>
      <c r="K102" s="94"/>
      <c r="L102" s="94"/>
      <c r="M102" s="94"/>
      <c r="N102" s="94"/>
      <c r="O102" s="111"/>
      <c r="P102" s="94"/>
      <c r="Q102" s="122">
        <f t="shared" si="6"/>
        <v>0</v>
      </c>
      <c r="S102" s="131" t="e">
        <f t="shared" ca="1" si="5"/>
        <v>#NAME?</v>
      </c>
      <c r="T102" s="132" t="e">
        <f ca="1">IF(S102&lt;&gt;"",OFFSET(Over_And_Under_Detail,'Technical Parameters'!$B$12+(ROW()-ROW($T$11))*'Technical Parameters'!$B$13,'Technical Parameters'!$B$11,1,1),"")</f>
        <v>#NAME?</v>
      </c>
    </row>
    <row r="103" spans="1:20">
      <c r="C103" s="94"/>
      <c r="D103" s="94"/>
      <c r="E103" s="94"/>
      <c r="F103" s="94"/>
      <c r="G103" s="94"/>
      <c r="H103" s="94"/>
      <c r="I103" s="94"/>
      <c r="J103" s="94"/>
      <c r="K103" s="94"/>
      <c r="L103" s="94"/>
      <c r="M103" s="94"/>
      <c r="N103" s="94"/>
      <c r="O103" s="111"/>
      <c r="P103" s="94"/>
      <c r="Q103" s="122">
        <f t="shared" si="6"/>
        <v>0</v>
      </c>
      <c r="S103" s="131" t="e">
        <f t="shared" ca="1" si="5"/>
        <v>#NAME?</v>
      </c>
      <c r="T103" s="132" t="e">
        <f ca="1">IF(S103&lt;&gt;"",OFFSET(Over_And_Under_Detail,'Technical Parameters'!$B$12+(ROW()-ROW($T$11))*'Technical Parameters'!$B$13,'Technical Parameters'!$B$11,1,1),"")</f>
        <v>#NAME?</v>
      </c>
    </row>
    <row r="104" spans="1:20">
      <c r="C104" s="94"/>
      <c r="D104" s="94"/>
      <c r="E104" s="94"/>
      <c r="F104" s="94"/>
      <c r="G104" s="94"/>
      <c r="H104" s="94"/>
      <c r="I104" s="94"/>
      <c r="J104" s="94"/>
      <c r="K104" s="94"/>
      <c r="L104" s="94"/>
      <c r="M104" s="94"/>
      <c r="N104" s="94"/>
      <c r="O104" s="111"/>
      <c r="P104" s="94"/>
      <c r="Q104" s="122">
        <f t="shared" si="6"/>
        <v>0</v>
      </c>
      <c r="S104" s="131" t="e">
        <f t="shared" ca="1" si="5"/>
        <v>#NAME?</v>
      </c>
      <c r="T104" s="132" t="e">
        <f ca="1">IF(S104&lt;&gt;"",OFFSET(Over_And_Under_Detail,'Technical Parameters'!$B$12+(ROW()-ROW($T$11))*'Technical Parameters'!$B$13,'Technical Parameters'!$B$11,1,1),"")</f>
        <v>#NAME?</v>
      </c>
    </row>
    <row r="105" spans="1:20">
      <c r="C105" s="94"/>
      <c r="D105" s="94"/>
      <c r="E105" s="94"/>
      <c r="F105" s="94"/>
      <c r="G105" s="94"/>
      <c r="H105" s="94"/>
      <c r="I105" s="94"/>
      <c r="J105" s="94"/>
      <c r="K105" s="94"/>
      <c r="L105" s="94"/>
      <c r="M105" s="94"/>
      <c r="N105" s="94"/>
      <c r="O105" s="111"/>
      <c r="P105" s="94"/>
      <c r="Q105" s="122">
        <f t="shared" si="6"/>
        <v>0</v>
      </c>
      <c r="S105" s="131" t="e">
        <f t="shared" ca="1" si="5"/>
        <v>#NAME?</v>
      </c>
      <c r="T105" s="132" t="e">
        <f ca="1">IF(S105&lt;&gt;"",OFFSET(Over_And_Under_Detail,'Technical Parameters'!$B$12+(ROW()-ROW($T$11))*'Technical Parameters'!$B$13,'Technical Parameters'!$B$11,1,1),"")</f>
        <v>#NAME?</v>
      </c>
    </row>
    <row r="106" spans="1:20">
      <c r="C106" s="94"/>
      <c r="D106" s="94"/>
      <c r="E106" s="94"/>
      <c r="F106" s="94"/>
      <c r="G106" s="94"/>
      <c r="H106" s="94"/>
      <c r="I106" s="94"/>
      <c r="J106" s="94"/>
      <c r="K106" s="94"/>
      <c r="L106" s="94"/>
      <c r="M106" s="94"/>
      <c r="N106" s="94"/>
      <c r="O106" s="111"/>
      <c r="P106" s="94"/>
      <c r="Q106" s="122">
        <f t="shared" si="6"/>
        <v>0</v>
      </c>
      <c r="S106" s="134" t="e">
        <f t="shared" ca="1" si="5"/>
        <v>#NAME?</v>
      </c>
      <c r="T106" s="135" t="e">
        <f ca="1">IF(S106&lt;&gt;"",OFFSET(Over_And_Under_Detail,'Technical Parameters'!$B$12+(ROW()-ROW($T$11))*'Technical Parameters'!$B$13,'Technical Parameters'!$B$11,1,1),"")</f>
        <v>#NAME?</v>
      </c>
    </row>
    <row r="107" spans="1:20">
      <c r="C107" s="94"/>
      <c r="D107" s="94"/>
      <c r="E107" s="94"/>
      <c r="F107" s="94"/>
      <c r="G107" s="94"/>
      <c r="H107" s="94"/>
      <c r="I107" s="94"/>
      <c r="J107" s="94"/>
      <c r="K107" s="94"/>
      <c r="L107" s="94"/>
      <c r="M107" s="94"/>
      <c r="N107" s="94"/>
      <c r="O107" s="111"/>
      <c r="P107" s="94"/>
      <c r="Q107" s="122">
        <f t="shared" si="6"/>
        <v>0</v>
      </c>
    </row>
    <row r="108" spans="1:20">
      <c r="C108" s="94"/>
      <c r="D108" s="94"/>
      <c r="E108" s="94"/>
      <c r="F108" s="94"/>
      <c r="G108" s="94"/>
      <c r="H108" s="94"/>
      <c r="I108" s="94"/>
      <c r="J108" s="94"/>
      <c r="K108" s="94"/>
      <c r="L108" s="94"/>
      <c r="M108" s="94"/>
      <c r="N108" s="94"/>
      <c r="O108" s="111"/>
      <c r="P108" s="94"/>
      <c r="Q108" s="122">
        <f t="shared" si="6"/>
        <v>0</v>
      </c>
    </row>
    <row r="109" spans="1:20">
      <c r="C109" s="94"/>
      <c r="D109" s="94"/>
      <c r="E109" s="94"/>
      <c r="F109" s="94"/>
      <c r="G109" s="94"/>
      <c r="H109" s="94"/>
      <c r="I109" s="94"/>
      <c r="J109" s="94"/>
      <c r="K109" s="94"/>
      <c r="L109" s="94"/>
      <c r="M109" s="94"/>
      <c r="N109" s="94"/>
      <c r="O109" s="111"/>
      <c r="P109" s="94"/>
      <c r="Q109" s="122">
        <f t="shared" si="6"/>
        <v>0</v>
      </c>
    </row>
    <row r="110" spans="1:20">
      <c r="C110" s="94"/>
      <c r="D110" s="94"/>
      <c r="E110" s="94"/>
      <c r="F110" s="94"/>
      <c r="G110" s="94"/>
      <c r="H110" s="94"/>
      <c r="I110" s="94"/>
      <c r="J110" s="94"/>
      <c r="K110" s="94"/>
      <c r="L110" s="94"/>
      <c r="M110" s="94"/>
      <c r="N110" s="94"/>
      <c r="O110" s="111"/>
      <c r="P110" s="94"/>
      <c r="Q110" s="122">
        <f t="shared" si="6"/>
        <v>0</v>
      </c>
    </row>
    <row r="111" spans="1:20">
      <c r="C111" s="94"/>
      <c r="D111" s="94"/>
      <c r="E111" s="94"/>
      <c r="F111" s="94"/>
      <c r="G111" s="94"/>
      <c r="H111" s="94"/>
      <c r="I111" s="94"/>
      <c r="J111" s="94"/>
      <c r="K111" s="94"/>
      <c r="L111" s="94"/>
      <c r="M111" s="94"/>
      <c r="N111" s="94"/>
      <c r="O111" s="111"/>
      <c r="P111" s="94"/>
      <c r="Q111" s="122">
        <f t="shared" si="6"/>
        <v>0</v>
      </c>
    </row>
    <row r="112" spans="1:20">
      <c r="C112" s="94"/>
      <c r="D112" s="94"/>
      <c r="E112" s="94"/>
      <c r="F112" s="94"/>
      <c r="G112" s="94"/>
      <c r="H112" s="94"/>
      <c r="I112" s="94"/>
      <c r="J112" s="94"/>
      <c r="K112" s="94"/>
      <c r="L112" s="94"/>
      <c r="M112" s="94"/>
      <c r="N112" s="94"/>
      <c r="O112" s="111"/>
      <c r="P112" s="94"/>
      <c r="Q112" s="122">
        <f t="shared" si="6"/>
        <v>0</v>
      </c>
    </row>
    <row r="113" spans="3:17">
      <c r="C113" s="94"/>
      <c r="D113" s="94"/>
      <c r="E113" s="94"/>
      <c r="F113" s="94"/>
      <c r="G113" s="94"/>
      <c r="H113" s="94"/>
      <c r="I113" s="94"/>
      <c r="J113" s="94"/>
      <c r="K113" s="94"/>
      <c r="L113" s="94"/>
      <c r="M113" s="94"/>
      <c r="N113" s="94"/>
      <c r="O113" s="111"/>
      <c r="P113" s="94"/>
      <c r="Q113" s="122">
        <f t="shared" si="6"/>
        <v>0</v>
      </c>
    </row>
    <row r="114" spans="3:17">
      <c r="C114" s="94"/>
      <c r="D114" s="94"/>
      <c r="E114" s="94"/>
      <c r="F114" s="94"/>
      <c r="G114" s="94"/>
      <c r="H114" s="94"/>
      <c r="I114" s="94"/>
      <c r="J114" s="94"/>
      <c r="K114" s="94"/>
      <c r="L114" s="94"/>
      <c r="M114" s="94"/>
      <c r="N114" s="94"/>
      <c r="O114" s="111"/>
      <c r="P114" s="94"/>
      <c r="Q114" s="122">
        <f t="shared" si="6"/>
        <v>0</v>
      </c>
    </row>
    <row r="115" spans="3:17">
      <c r="C115" s="94"/>
      <c r="D115" s="94"/>
      <c r="E115" s="94"/>
      <c r="F115" s="94"/>
      <c r="G115" s="94"/>
      <c r="H115" s="94"/>
      <c r="I115" s="94"/>
      <c r="J115" s="94"/>
      <c r="K115" s="94"/>
      <c r="L115" s="94"/>
      <c r="M115" s="94"/>
      <c r="N115" s="94"/>
      <c r="O115" s="111"/>
      <c r="P115" s="94"/>
      <c r="Q115" s="122">
        <f t="shared" si="6"/>
        <v>0</v>
      </c>
    </row>
    <row r="116" spans="3:17">
      <c r="C116" s="94"/>
      <c r="D116" s="94"/>
      <c r="E116" s="94"/>
      <c r="F116" s="94"/>
      <c r="G116" s="94"/>
      <c r="H116" s="94"/>
      <c r="I116" s="94"/>
      <c r="J116" s="94"/>
      <c r="K116" s="94"/>
      <c r="L116" s="94"/>
      <c r="M116" s="94"/>
      <c r="N116" s="94"/>
      <c r="O116" s="111"/>
      <c r="P116" s="94"/>
      <c r="Q116" s="122">
        <f t="shared" si="6"/>
        <v>0</v>
      </c>
    </row>
    <row r="117" spans="3:17">
      <c r="C117" s="94"/>
      <c r="D117" s="94"/>
      <c r="E117" s="94"/>
      <c r="F117" s="94"/>
      <c r="G117" s="94"/>
      <c r="H117" s="94"/>
      <c r="I117" s="94"/>
      <c r="J117" s="94"/>
      <c r="K117" s="94"/>
      <c r="L117" s="94"/>
      <c r="M117" s="94"/>
      <c r="N117" s="94"/>
      <c r="O117" s="111"/>
      <c r="P117" s="94"/>
      <c r="Q117" s="122">
        <f t="shared" si="6"/>
        <v>0</v>
      </c>
    </row>
    <row r="118" spans="3:17">
      <c r="C118" s="94"/>
      <c r="D118" s="94"/>
      <c r="E118" s="94"/>
      <c r="F118" s="94"/>
      <c r="G118" s="94"/>
      <c r="H118" s="94"/>
      <c r="I118" s="94"/>
      <c r="J118" s="94"/>
      <c r="K118" s="94"/>
      <c r="L118" s="94"/>
      <c r="M118" s="94"/>
      <c r="N118" s="94"/>
      <c r="O118" s="111"/>
      <c r="P118" s="94"/>
      <c r="Q118" s="122">
        <f t="shared" si="6"/>
        <v>0</v>
      </c>
    </row>
    <row r="119" spans="3:17">
      <c r="C119" s="94"/>
      <c r="D119" s="94"/>
      <c r="E119" s="94"/>
      <c r="F119" s="94"/>
      <c r="G119" s="94"/>
      <c r="H119" s="94"/>
      <c r="I119" s="94"/>
      <c r="J119" s="94"/>
      <c r="K119" s="94"/>
      <c r="L119" s="94"/>
      <c r="M119" s="94"/>
      <c r="N119" s="94"/>
      <c r="O119" s="111"/>
      <c r="P119" s="94"/>
      <c r="Q119" s="122">
        <f t="shared" si="6"/>
        <v>0</v>
      </c>
    </row>
    <row r="120" spans="3:17">
      <c r="C120" s="94"/>
      <c r="D120" s="94"/>
      <c r="E120" s="94"/>
      <c r="F120" s="94"/>
      <c r="G120" s="94"/>
      <c r="H120" s="94"/>
      <c r="I120" s="94"/>
      <c r="J120" s="94"/>
      <c r="K120" s="94"/>
      <c r="L120" s="94"/>
      <c r="M120" s="94"/>
      <c r="N120" s="94"/>
      <c r="O120" s="111"/>
      <c r="P120" s="94"/>
      <c r="Q120" s="122">
        <f t="shared" si="6"/>
        <v>0</v>
      </c>
    </row>
    <row r="121" spans="3:17">
      <c r="C121" s="94"/>
      <c r="D121" s="94"/>
      <c r="E121" s="94"/>
      <c r="F121" s="94"/>
      <c r="G121" s="94"/>
      <c r="H121" s="94"/>
      <c r="I121" s="94"/>
      <c r="J121" s="94"/>
      <c r="K121" s="94"/>
      <c r="L121" s="94"/>
      <c r="M121" s="94"/>
      <c r="N121" s="94"/>
      <c r="O121" s="111"/>
      <c r="P121" s="94"/>
      <c r="Q121" s="122">
        <f t="shared" si="6"/>
        <v>0</v>
      </c>
    </row>
    <row r="122" spans="3:17">
      <c r="C122" s="94"/>
      <c r="D122" s="94"/>
      <c r="E122" s="94"/>
      <c r="F122" s="94"/>
      <c r="G122" s="94"/>
      <c r="H122" s="94"/>
      <c r="I122" s="94"/>
      <c r="J122" s="94"/>
      <c r="K122" s="94"/>
      <c r="L122" s="94"/>
      <c r="M122" s="94"/>
      <c r="N122" s="94"/>
      <c r="O122" s="111"/>
      <c r="P122" s="94"/>
      <c r="Q122" s="122">
        <f t="shared" si="6"/>
        <v>0</v>
      </c>
    </row>
    <row r="123" spans="3:17">
      <c r="C123" s="94"/>
      <c r="D123" s="94"/>
      <c r="E123" s="94"/>
      <c r="F123" s="94"/>
      <c r="G123" s="94"/>
      <c r="H123" s="94"/>
      <c r="I123" s="94"/>
      <c r="J123" s="94"/>
      <c r="K123" s="94"/>
      <c r="L123" s="94"/>
      <c r="M123" s="94"/>
      <c r="N123" s="94"/>
      <c r="O123" s="111"/>
      <c r="P123" s="94"/>
      <c r="Q123" s="122">
        <f t="shared" si="6"/>
        <v>0</v>
      </c>
    </row>
    <row r="124" spans="3:17">
      <c r="C124" s="94"/>
      <c r="D124" s="94"/>
      <c r="E124" s="94"/>
      <c r="F124" s="94"/>
      <c r="G124" s="94"/>
      <c r="H124" s="94"/>
      <c r="I124" s="94"/>
      <c r="J124" s="94"/>
      <c r="K124" s="94"/>
      <c r="L124" s="94"/>
      <c r="M124" s="94"/>
      <c r="N124" s="94"/>
      <c r="O124" s="111"/>
      <c r="P124" s="94"/>
      <c r="Q124" s="122">
        <f t="shared" si="6"/>
        <v>0</v>
      </c>
    </row>
    <row r="125" spans="3:17">
      <c r="C125" s="94"/>
      <c r="D125" s="94"/>
      <c r="E125" s="94"/>
      <c r="F125" s="94"/>
      <c r="G125" s="94"/>
      <c r="H125" s="94"/>
      <c r="I125" s="94"/>
      <c r="J125" s="94"/>
      <c r="K125" s="94"/>
      <c r="L125" s="94"/>
      <c r="M125" s="94"/>
      <c r="N125" s="94"/>
      <c r="O125" s="111"/>
      <c r="P125" s="94"/>
      <c r="Q125" s="122">
        <f t="shared" si="6"/>
        <v>0</v>
      </c>
    </row>
    <row r="126" spans="3:17">
      <c r="C126" s="94"/>
      <c r="D126" s="94"/>
      <c r="E126" s="94"/>
      <c r="F126" s="94"/>
      <c r="G126" s="94"/>
      <c r="H126" s="94"/>
      <c r="I126" s="94"/>
      <c r="J126" s="94"/>
      <c r="K126" s="94"/>
      <c r="L126" s="94"/>
      <c r="M126" s="94"/>
      <c r="N126" s="94"/>
      <c r="O126" s="111"/>
      <c r="P126" s="94"/>
      <c r="Q126" s="122">
        <f t="shared" si="6"/>
        <v>0</v>
      </c>
    </row>
    <row r="127" spans="3:17">
      <c r="C127" s="94"/>
      <c r="D127" s="94"/>
      <c r="E127" s="94"/>
      <c r="F127" s="94"/>
      <c r="G127" s="94"/>
      <c r="H127" s="94"/>
      <c r="I127" s="94"/>
      <c r="J127" s="94"/>
      <c r="K127" s="94"/>
      <c r="L127" s="94"/>
      <c r="M127" s="94"/>
      <c r="N127" s="94"/>
      <c r="O127" s="111"/>
      <c r="P127" s="94"/>
      <c r="Q127" s="122">
        <f t="shared" si="6"/>
        <v>0</v>
      </c>
    </row>
    <row r="128" spans="3:17">
      <c r="C128" s="94"/>
      <c r="D128" s="94"/>
      <c r="E128" s="94"/>
      <c r="F128" s="94"/>
      <c r="G128" s="94"/>
      <c r="H128" s="94"/>
      <c r="I128" s="94"/>
      <c r="J128" s="94"/>
      <c r="K128" s="94"/>
      <c r="L128" s="94"/>
      <c r="M128" s="94"/>
      <c r="N128" s="94"/>
      <c r="O128" s="111"/>
      <c r="P128" s="94"/>
      <c r="Q128" s="122">
        <f t="shared" si="6"/>
        <v>0</v>
      </c>
    </row>
    <row r="129" spans="3:17">
      <c r="C129" s="94"/>
      <c r="D129" s="94"/>
      <c r="E129" s="94"/>
      <c r="F129" s="94"/>
      <c r="G129" s="94"/>
      <c r="H129" s="94"/>
      <c r="I129" s="94"/>
      <c r="J129" s="94"/>
      <c r="K129" s="94"/>
      <c r="L129" s="94"/>
      <c r="M129" s="94"/>
      <c r="N129" s="94"/>
      <c r="O129" s="111"/>
      <c r="P129" s="94"/>
      <c r="Q129" s="122">
        <f t="shared" si="6"/>
        <v>0</v>
      </c>
    </row>
    <row r="130" spans="3:17">
      <c r="C130" s="94"/>
      <c r="D130" s="94"/>
      <c r="E130" s="94"/>
      <c r="F130" s="94"/>
      <c r="G130" s="94"/>
      <c r="H130" s="94"/>
      <c r="I130" s="94"/>
      <c r="J130" s="94"/>
      <c r="K130" s="94"/>
      <c r="L130" s="94"/>
      <c r="M130" s="94"/>
      <c r="N130" s="94"/>
      <c r="O130" s="111"/>
      <c r="P130" s="94"/>
      <c r="Q130" s="122">
        <f t="shared" si="6"/>
        <v>0</v>
      </c>
    </row>
    <row r="131" spans="3:17">
      <c r="C131" s="94"/>
      <c r="D131" s="94"/>
      <c r="E131" s="94"/>
      <c r="F131" s="94"/>
      <c r="G131" s="94"/>
      <c r="H131" s="94"/>
      <c r="I131" s="94"/>
      <c r="J131" s="94"/>
      <c r="K131" s="94"/>
      <c r="L131" s="94"/>
      <c r="M131" s="94"/>
      <c r="N131" s="94"/>
      <c r="O131" s="111"/>
      <c r="P131" s="94"/>
      <c r="Q131" s="122">
        <f t="shared" si="6"/>
        <v>0</v>
      </c>
    </row>
    <row r="132" spans="3:17">
      <c r="C132" s="94"/>
      <c r="D132" s="94"/>
      <c r="E132" s="94"/>
      <c r="F132" s="94"/>
      <c r="G132" s="94"/>
      <c r="H132" s="94"/>
      <c r="I132" s="94"/>
      <c r="J132" s="94"/>
      <c r="K132" s="94"/>
      <c r="L132" s="94"/>
      <c r="M132" s="94"/>
      <c r="N132" s="94"/>
      <c r="O132" s="111"/>
      <c r="P132" s="94"/>
      <c r="Q132" s="122">
        <f t="shared" ref="Q132:Q163" si="7">HOURSELAPSED(C132,D132)+HOURSELAPSED(E132,F132)+HOURSELAPSED(G132,H132)+HOURSELAPSED(I132,J132)+HOURSELAPSED(K132,L132)+HOURSELAPSED(M132,N132)+HOURSELAPSED(O132,P132)</f>
        <v>0</v>
      </c>
    </row>
    <row r="133" spans="3:17">
      <c r="C133" s="94"/>
      <c r="D133" s="94"/>
      <c r="E133" s="94"/>
      <c r="F133" s="94"/>
      <c r="G133" s="94"/>
      <c r="H133" s="94"/>
      <c r="I133" s="94"/>
      <c r="J133" s="94"/>
      <c r="K133" s="94"/>
      <c r="L133" s="94"/>
      <c r="M133" s="94"/>
      <c r="N133" s="94"/>
      <c r="O133" s="111"/>
      <c r="P133" s="94"/>
      <c r="Q133" s="122">
        <f t="shared" si="7"/>
        <v>0</v>
      </c>
    </row>
    <row r="134" spans="3:17">
      <c r="C134" s="94"/>
      <c r="D134" s="94"/>
      <c r="E134" s="94"/>
      <c r="F134" s="94"/>
      <c r="G134" s="94"/>
      <c r="H134" s="94"/>
      <c r="I134" s="94"/>
      <c r="J134" s="94"/>
      <c r="K134" s="94"/>
      <c r="L134" s="94"/>
      <c r="M134" s="94"/>
      <c r="N134" s="94"/>
      <c r="O134" s="111"/>
      <c r="P134" s="136"/>
      <c r="Q134" s="122">
        <f t="shared" si="7"/>
        <v>0</v>
      </c>
    </row>
    <row r="135" spans="3:17">
      <c r="C135" s="94"/>
      <c r="D135" s="94"/>
      <c r="E135" s="94"/>
      <c r="F135" s="94"/>
      <c r="G135" s="94"/>
      <c r="H135" s="94"/>
      <c r="I135" s="94"/>
      <c r="J135" s="94"/>
      <c r="K135" s="94"/>
      <c r="L135" s="94"/>
      <c r="M135" s="94"/>
      <c r="N135" s="94"/>
      <c r="O135" s="111"/>
      <c r="P135" s="136"/>
      <c r="Q135" s="122">
        <f t="shared" si="7"/>
        <v>0</v>
      </c>
    </row>
    <row r="136" spans="3:17">
      <c r="C136" s="94"/>
      <c r="D136" s="94"/>
      <c r="E136" s="94"/>
      <c r="F136" s="94"/>
      <c r="G136" s="94"/>
      <c r="H136" s="94"/>
      <c r="I136" s="94"/>
      <c r="J136" s="94"/>
      <c r="K136" s="94"/>
      <c r="L136" s="94"/>
      <c r="M136" s="94"/>
      <c r="N136" s="94"/>
      <c r="O136" s="111"/>
      <c r="P136" s="136"/>
      <c r="Q136" s="122">
        <f t="shared" si="7"/>
        <v>0</v>
      </c>
    </row>
    <row r="137" spans="3:17">
      <c r="O137" s="137"/>
      <c r="P137" s="136"/>
      <c r="Q137" s="122"/>
    </row>
    <row r="138" spans="3:17">
      <c r="O138" s="137"/>
      <c r="P138" s="136"/>
      <c r="Q138" s="122"/>
    </row>
    <row r="139" spans="3:17">
      <c r="O139" s="137"/>
      <c r="P139" s="136"/>
      <c r="Q139" s="138"/>
    </row>
    <row r="140" spans="3:17">
      <c r="O140" s="137"/>
      <c r="P140" s="136"/>
      <c r="Q140" s="138"/>
    </row>
    <row r="141" spans="3:17">
      <c r="O141" s="137"/>
      <c r="P141" s="136"/>
      <c r="Q141" s="138"/>
    </row>
    <row r="142" spans="3:17">
      <c r="O142" s="137"/>
      <c r="P142" s="136"/>
      <c r="Q142" s="138"/>
    </row>
    <row r="143" spans="3:17">
      <c r="O143" s="137"/>
      <c r="P143" s="136"/>
      <c r="Q143" s="138"/>
    </row>
    <row r="144" spans="3:17">
      <c r="O144" s="137"/>
      <c r="P144" s="136"/>
      <c r="Q144" s="138"/>
    </row>
    <row r="145" spans="15:17">
      <c r="O145" s="137"/>
      <c r="P145" s="136"/>
      <c r="Q145" s="138"/>
    </row>
    <row r="146" spans="15:17">
      <c r="O146" s="137"/>
      <c r="P146" s="136"/>
      <c r="Q146" s="138"/>
    </row>
    <row r="147" spans="15:17">
      <c r="O147" s="137"/>
      <c r="P147" s="136"/>
      <c r="Q147" s="138"/>
    </row>
    <row r="148" spans="15:17">
      <c r="O148" s="137"/>
      <c r="P148" s="136"/>
      <c r="Q148" s="138"/>
    </row>
    <row r="149" spans="15:17">
      <c r="O149" s="137"/>
      <c r="P149" s="136"/>
      <c r="Q149" s="138"/>
    </row>
    <row r="150" spans="15:17">
      <c r="O150" s="137"/>
      <c r="P150" s="136"/>
      <c r="Q150" s="138"/>
    </row>
    <row r="151" spans="15:17">
      <c r="O151" s="137"/>
      <c r="P151" s="136"/>
      <c r="Q151" s="138"/>
    </row>
    <row r="152" spans="15:17">
      <c r="O152" s="137"/>
      <c r="P152" s="136"/>
      <c r="Q152" s="138"/>
    </row>
    <row r="153" spans="15:17">
      <c r="O153" s="137"/>
      <c r="P153" s="136"/>
      <c r="Q153" s="138"/>
    </row>
    <row r="154" spans="15:17">
      <c r="O154" s="137"/>
      <c r="P154" s="136"/>
      <c r="Q154" s="138"/>
    </row>
    <row r="155" spans="15:17">
      <c r="O155" s="137"/>
      <c r="P155" s="136"/>
      <c r="Q155" s="138"/>
    </row>
    <row r="156" spans="15:17">
      <c r="O156" s="137"/>
      <c r="P156" s="136"/>
      <c r="Q156" s="138"/>
    </row>
    <row r="157" spans="15:17">
      <c r="O157" s="137"/>
      <c r="P157" s="136"/>
      <c r="Q157" s="138"/>
    </row>
    <row r="158" spans="15:17">
      <c r="O158" s="137"/>
      <c r="P158" s="136"/>
      <c r="Q158" s="138"/>
    </row>
    <row r="159" spans="15:17">
      <c r="O159" s="137"/>
      <c r="P159" s="136"/>
      <c r="Q159" s="138"/>
    </row>
    <row r="160" spans="15:17">
      <c r="O160" s="137"/>
      <c r="P160" s="136"/>
      <c r="Q160" s="138"/>
    </row>
    <row r="161" spans="15:17">
      <c r="O161" s="137"/>
      <c r="P161" s="136"/>
      <c r="Q161" s="138"/>
    </row>
    <row r="162" spans="15:17">
      <c r="O162" s="137"/>
      <c r="P162" s="136"/>
      <c r="Q162" s="138"/>
    </row>
    <row r="163" spans="15:17">
      <c r="O163" s="137"/>
      <c r="P163" s="136"/>
      <c r="Q163" s="138"/>
    </row>
    <row r="164" spans="15:17">
      <c r="O164" s="137"/>
      <c r="P164" s="136"/>
      <c r="Q164" s="138"/>
    </row>
    <row r="165" spans="15:17">
      <c r="O165" s="137"/>
      <c r="P165" s="136"/>
      <c r="Q165" s="138"/>
    </row>
    <row r="166" spans="15:17">
      <c r="O166" s="137"/>
      <c r="P166" s="136"/>
      <c r="Q166" s="138"/>
    </row>
    <row r="167" spans="15:17">
      <c r="O167" s="137"/>
      <c r="P167" s="136"/>
      <c r="Q167" s="138"/>
    </row>
    <row r="168" spans="15:17">
      <c r="O168" s="137"/>
      <c r="P168" s="136"/>
      <c r="Q168" s="138"/>
    </row>
    <row r="169" spans="15:17">
      <c r="O169" s="137"/>
      <c r="P169" s="136"/>
      <c r="Q169" s="138"/>
    </row>
    <row r="170" spans="15:17">
      <c r="O170" s="137"/>
      <c r="P170" s="136"/>
      <c r="Q170" s="138"/>
    </row>
    <row r="171" spans="15:17">
      <c r="O171" s="137"/>
      <c r="P171" s="136"/>
      <c r="Q171" s="138"/>
    </row>
    <row r="172" spans="15:17">
      <c r="O172" s="137"/>
      <c r="P172" s="136"/>
      <c r="Q172" s="138"/>
    </row>
    <row r="173" spans="15:17">
      <c r="O173" s="137"/>
      <c r="P173" s="136"/>
      <c r="Q173" s="138"/>
    </row>
    <row r="174" spans="15:17">
      <c r="O174" s="137"/>
      <c r="P174" s="136"/>
      <c r="Q174" s="138"/>
    </row>
    <row r="175" spans="15:17">
      <c r="O175" s="137"/>
      <c r="P175" s="136"/>
      <c r="Q175" s="138"/>
    </row>
    <row r="176" spans="15:17">
      <c r="O176" s="137"/>
      <c r="P176" s="136"/>
      <c r="Q176" s="138"/>
    </row>
    <row r="177" spans="15:17">
      <c r="O177" s="137"/>
      <c r="P177" s="136"/>
      <c r="Q177" s="138"/>
    </row>
    <row r="178" spans="15:17">
      <c r="O178" s="137"/>
      <c r="P178" s="136"/>
      <c r="Q178" s="138"/>
    </row>
    <row r="179" spans="15:17">
      <c r="O179" s="137"/>
      <c r="P179" s="136"/>
      <c r="Q179" s="138"/>
    </row>
    <row r="180" spans="15:17">
      <c r="O180" s="137"/>
      <c r="P180" s="136"/>
      <c r="Q180" s="138"/>
    </row>
    <row r="181" spans="15:17">
      <c r="O181" s="137"/>
      <c r="P181" s="136"/>
      <c r="Q181" s="138"/>
    </row>
    <row r="182" spans="15:17">
      <c r="O182" s="137"/>
      <c r="P182" s="136"/>
      <c r="Q182" s="138"/>
    </row>
    <row r="183" spans="15:17">
      <c r="O183" s="137"/>
      <c r="P183" s="136"/>
      <c r="Q183" s="138"/>
    </row>
    <row r="184" spans="15:17">
      <c r="O184" s="137"/>
      <c r="P184" s="136"/>
      <c r="Q184" s="138"/>
    </row>
    <row r="185" spans="15:17">
      <c r="O185" s="137"/>
      <c r="P185" s="136"/>
      <c r="Q185" s="138"/>
    </row>
    <row r="186" spans="15:17">
      <c r="O186" s="137"/>
      <c r="P186" s="136"/>
      <c r="Q186" s="138"/>
    </row>
    <row r="187" spans="15:17">
      <c r="O187" s="137"/>
      <c r="P187" s="136"/>
      <c r="Q187" s="138"/>
    </row>
    <row r="188" spans="15:17">
      <c r="O188" s="137"/>
      <c r="P188" s="136"/>
      <c r="Q188" s="138"/>
    </row>
    <row r="189" spans="15:17">
      <c r="O189" s="137"/>
      <c r="P189" s="136"/>
      <c r="Q189" s="138"/>
    </row>
    <row r="190" spans="15:17">
      <c r="O190" s="137"/>
      <c r="P190" s="136"/>
      <c r="Q190" s="138"/>
    </row>
    <row r="191" spans="15:17">
      <c r="O191" s="137"/>
      <c r="P191" s="136"/>
      <c r="Q191" s="138"/>
    </row>
    <row r="192" spans="15:17">
      <c r="O192" s="137"/>
      <c r="P192" s="136"/>
      <c r="Q192" s="138"/>
    </row>
    <row r="193" spans="15:17">
      <c r="O193" s="137"/>
      <c r="P193" s="136"/>
      <c r="Q193" s="138"/>
    </row>
    <row r="194" spans="15:17">
      <c r="O194" s="137"/>
      <c r="P194" s="136"/>
      <c r="Q194" s="138"/>
    </row>
    <row r="195" spans="15:17">
      <c r="O195" s="137"/>
      <c r="P195" s="136"/>
      <c r="Q195" s="138"/>
    </row>
    <row r="196" spans="15:17">
      <c r="O196" s="137"/>
      <c r="P196" s="136"/>
      <c r="Q196" s="138"/>
    </row>
    <row r="197" spans="15:17">
      <c r="O197" s="137"/>
      <c r="P197" s="136"/>
      <c r="Q197" s="138"/>
    </row>
    <row r="198" spans="15:17">
      <c r="O198" s="137"/>
      <c r="P198" s="136"/>
      <c r="Q198" s="138"/>
    </row>
    <row r="199" spans="15:17">
      <c r="O199" s="137"/>
      <c r="P199" s="136"/>
      <c r="Q199" s="138"/>
    </row>
    <row r="200" spans="15:17">
      <c r="O200" s="137"/>
      <c r="P200" s="136"/>
      <c r="Q200" s="138"/>
    </row>
    <row r="201" spans="15:17">
      <c r="O201" s="137"/>
      <c r="P201" s="136"/>
      <c r="Q201" s="138"/>
    </row>
    <row r="202" spans="15:17">
      <c r="O202" s="137"/>
      <c r="P202" s="136"/>
      <c r="Q202" s="138"/>
    </row>
    <row r="203" spans="15:17">
      <c r="O203" s="137"/>
      <c r="P203" s="136"/>
      <c r="Q203" s="138"/>
    </row>
    <row r="204" spans="15:17">
      <c r="O204" s="137"/>
      <c r="P204" s="136"/>
      <c r="Q204" s="138"/>
    </row>
    <row r="205" spans="15:17">
      <c r="O205" s="137"/>
      <c r="P205" s="136"/>
      <c r="Q205" s="138"/>
    </row>
    <row r="206" spans="15:17">
      <c r="O206" s="137"/>
      <c r="P206" s="136"/>
      <c r="Q206" s="138"/>
    </row>
    <row r="207" spans="15:17">
      <c r="O207" s="137"/>
      <c r="P207" s="136"/>
      <c r="Q207" s="138"/>
    </row>
    <row r="208" spans="15:17">
      <c r="O208" s="137"/>
      <c r="P208" s="136"/>
      <c r="Q208" s="138"/>
    </row>
    <row r="209" spans="15:17">
      <c r="O209" s="137"/>
      <c r="P209" s="136"/>
      <c r="Q209" s="138"/>
    </row>
    <row r="210" spans="15:17">
      <c r="O210" s="137"/>
      <c r="P210" s="136"/>
      <c r="Q210" s="138"/>
    </row>
    <row r="211" spans="15:17">
      <c r="O211" s="137"/>
      <c r="P211" s="136"/>
      <c r="Q211" s="138"/>
    </row>
    <row r="212" spans="15:17">
      <c r="O212" s="137"/>
      <c r="P212" s="136"/>
      <c r="Q212" s="138"/>
    </row>
    <row r="213" spans="15:17">
      <c r="O213" s="137"/>
      <c r="P213" s="136"/>
      <c r="Q213" s="138"/>
    </row>
    <row r="214" spans="15:17">
      <c r="O214" s="137"/>
      <c r="P214" s="136"/>
      <c r="Q214" s="138"/>
    </row>
    <row r="215" spans="15:17">
      <c r="O215" s="137"/>
      <c r="P215" s="136"/>
      <c r="Q215" s="138"/>
    </row>
    <row r="216" spans="15:17">
      <c r="O216" s="137"/>
      <c r="P216" s="136"/>
      <c r="Q216" s="138"/>
    </row>
    <row r="217" spans="15:17">
      <c r="O217" s="137"/>
      <c r="P217" s="136"/>
      <c r="Q217" s="138"/>
    </row>
    <row r="218" spans="15:17">
      <c r="O218" s="137"/>
      <c r="P218" s="136"/>
      <c r="Q218" s="138"/>
    </row>
    <row r="219" spans="15:17">
      <c r="O219" s="137"/>
      <c r="P219" s="136"/>
      <c r="Q219" s="138"/>
    </row>
    <row r="220" spans="15:17">
      <c r="O220" s="137"/>
      <c r="P220" s="136"/>
      <c r="Q220" s="138"/>
    </row>
    <row r="221" spans="15:17">
      <c r="O221" s="137"/>
      <c r="P221" s="136"/>
      <c r="Q221" s="138"/>
    </row>
    <row r="222" spans="15:17">
      <c r="O222" s="137"/>
      <c r="P222" s="136"/>
      <c r="Q222" s="138"/>
    </row>
    <row r="223" spans="15:17">
      <c r="O223" s="137"/>
      <c r="P223" s="136"/>
      <c r="Q223" s="138"/>
    </row>
    <row r="224" spans="15:17">
      <c r="O224" s="137"/>
      <c r="P224" s="136"/>
      <c r="Q224" s="138"/>
    </row>
    <row r="225" spans="15:17">
      <c r="O225" s="137"/>
      <c r="P225" s="136"/>
      <c r="Q225" s="138"/>
    </row>
    <row r="226" spans="15:17">
      <c r="O226" s="137"/>
      <c r="P226" s="136"/>
      <c r="Q226" s="138"/>
    </row>
    <row r="227" spans="15:17">
      <c r="O227" s="137"/>
      <c r="P227" s="136"/>
      <c r="Q227" s="138"/>
    </row>
    <row r="228" spans="15:17">
      <c r="O228" s="137"/>
      <c r="P228" s="136"/>
      <c r="Q228" s="138"/>
    </row>
    <row r="229" spans="15:17">
      <c r="O229" s="137"/>
      <c r="P229" s="136"/>
      <c r="Q229" s="138"/>
    </row>
    <row r="230" spans="15:17">
      <c r="O230" s="137"/>
      <c r="P230" s="136"/>
      <c r="Q230" s="138"/>
    </row>
    <row r="231" spans="15:17">
      <c r="O231" s="137"/>
      <c r="P231" s="136"/>
      <c r="Q231" s="138"/>
    </row>
    <row r="232" spans="15:17">
      <c r="O232" s="137"/>
      <c r="P232" s="136"/>
      <c r="Q232" s="138"/>
    </row>
    <row r="233" spans="15:17">
      <c r="O233" s="137"/>
      <c r="P233" s="136"/>
      <c r="Q233" s="138"/>
    </row>
    <row r="234" spans="15:17">
      <c r="O234" s="137"/>
      <c r="P234" s="136"/>
      <c r="Q234" s="138"/>
    </row>
    <row r="235" spans="15:17">
      <c r="O235" s="137"/>
      <c r="P235" s="136"/>
      <c r="Q235" s="138"/>
    </row>
    <row r="236" spans="15:17">
      <c r="O236" s="137"/>
      <c r="P236" s="136"/>
      <c r="Q236" s="138"/>
    </row>
    <row r="237" spans="15:17">
      <c r="O237" s="137"/>
      <c r="P237" s="136"/>
      <c r="Q237" s="138"/>
    </row>
    <row r="238" spans="15:17">
      <c r="O238" s="137"/>
      <c r="P238" s="136"/>
      <c r="Q238" s="138"/>
    </row>
    <row r="239" spans="15:17">
      <c r="O239" s="137"/>
      <c r="P239" s="136"/>
      <c r="Q239" s="138"/>
    </row>
    <row r="240" spans="15:17">
      <c r="O240" s="137"/>
      <c r="P240" s="136"/>
      <c r="Q240" s="138"/>
    </row>
    <row r="241" spans="15:17">
      <c r="O241" s="137"/>
      <c r="P241" s="136"/>
      <c r="Q241" s="138"/>
    </row>
    <row r="242" spans="15:17">
      <c r="O242" s="137"/>
      <c r="P242" s="136"/>
      <c r="Q242" s="138"/>
    </row>
    <row r="243" spans="15:17">
      <c r="O243" s="137"/>
      <c r="P243" s="136"/>
      <c r="Q243" s="138"/>
    </row>
    <row r="244" spans="15:17">
      <c r="O244" s="137"/>
      <c r="P244" s="136"/>
      <c r="Q244" s="138"/>
    </row>
    <row r="245" spans="15:17">
      <c r="O245" s="137"/>
      <c r="P245" s="136"/>
      <c r="Q245" s="138"/>
    </row>
    <row r="246" spans="15:17">
      <c r="O246" s="137"/>
      <c r="P246" s="136"/>
      <c r="Q246" s="138"/>
    </row>
    <row r="247" spans="15:17">
      <c r="O247" s="137"/>
      <c r="P247" s="136"/>
      <c r="Q247" s="138"/>
    </row>
    <row r="248" spans="15:17">
      <c r="O248" s="137"/>
      <c r="P248" s="136"/>
      <c r="Q248" s="138"/>
    </row>
    <row r="249" spans="15:17">
      <c r="O249" s="137"/>
      <c r="P249" s="136"/>
      <c r="Q249" s="138"/>
    </row>
    <row r="250" spans="15:17">
      <c r="O250" s="137"/>
      <c r="P250" s="136"/>
      <c r="Q250" s="138"/>
    </row>
    <row r="251" spans="15:17">
      <c r="O251" s="137"/>
      <c r="P251" s="136"/>
      <c r="Q251" s="138"/>
    </row>
    <row r="252" spans="15:17">
      <c r="O252" s="137"/>
      <c r="P252" s="136"/>
      <c r="Q252" s="138"/>
    </row>
    <row r="253" spans="15:17">
      <c r="O253" s="137"/>
      <c r="P253" s="136"/>
      <c r="Q253" s="138"/>
    </row>
    <row r="254" spans="15:17">
      <c r="O254" s="137"/>
      <c r="P254" s="136"/>
      <c r="Q254" s="138"/>
    </row>
    <row r="255" spans="15:17">
      <c r="O255" s="137"/>
      <c r="P255" s="136"/>
      <c r="Q255" s="138"/>
    </row>
    <row r="256" spans="15:17">
      <c r="O256" s="137"/>
      <c r="P256" s="136"/>
      <c r="Q256" s="138"/>
    </row>
    <row r="257" spans="15:17">
      <c r="O257" s="137"/>
      <c r="P257" s="136"/>
      <c r="Q257" s="138"/>
    </row>
    <row r="258" spans="15:17">
      <c r="O258" s="137"/>
      <c r="P258" s="136"/>
      <c r="Q258" s="138"/>
    </row>
    <row r="259" spans="15:17">
      <c r="O259" s="137"/>
      <c r="P259" s="136"/>
      <c r="Q259" s="138"/>
    </row>
    <row r="260" spans="15:17">
      <c r="O260" s="137"/>
      <c r="P260" s="136"/>
      <c r="Q260" s="138"/>
    </row>
    <row r="261" spans="15:17">
      <c r="O261" s="137"/>
      <c r="P261" s="136"/>
      <c r="Q261" s="138"/>
    </row>
    <row r="262" spans="15:17">
      <c r="O262" s="137"/>
      <c r="P262" s="136"/>
      <c r="Q262" s="138"/>
    </row>
    <row r="263" spans="15:17">
      <c r="O263" s="137"/>
      <c r="P263" s="136"/>
      <c r="Q263" s="138"/>
    </row>
    <row r="264" spans="15:17">
      <c r="O264" s="137"/>
      <c r="P264" s="136"/>
      <c r="Q264" s="138"/>
    </row>
    <row r="265" spans="15:17">
      <c r="O265" s="137"/>
      <c r="P265" s="136"/>
      <c r="Q265" s="138"/>
    </row>
    <row r="266" spans="15:17">
      <c r="O266" s="137"/>
      <c r="P266" s="136"/>
      <c r="Q266" s="138"/>
    </row>
    <row r="267" spans="15:17">
      <c r="O267" s="137"/>
      <c r="P267" s="136"/>
      <c r="Q267" s="138"/>
    </row>
    <row r="268" spans="15:17">
      <c r="O268" s="137"/>
      <c r="P268" s="136"/>
      <c r="Q268" s="138"/>
    </row>
    <row r="269" spans="15:17">
      <c r="O269" s="137"/>
      <c r="P269" s="136"/>
      <c r="Q269" s="138"/>
    </row>
    <row r="270" spans="15:17">
      <c r="O270" s="137"/>
      <c r="P270" s="136"/>
      <c r="Q270" s="138"/>
    </row>
    <row r="271" spans="15:17">
      <c r="O271" s="137"/>
      <c r="P271" s="136"/>
      <c r="Q271" s="138"/>
    </row>
    <row r="272" spans="15:17">
      <c r="O272" s="137"/>
      <c r="P272" s="136"/>
      <c r="Q272" s="138"/>
    </row>
    <row r="273" spans="15:17">
      <c r="O273" s="137"/>
      <c r="P273" s="136"/>
      <c r="Q273" s="138"/>
    </row>
    <row r="274" spans="15:17">
      <c r="O274" s="137"/>
      <c r="P274" s="136"/>
      <c r="Q274" s="138"/>
    </row>
    <row r="275" spans="15:17">
      <c r="O275" s="137"/>
      <c r="P275" s="136"/>
      <c r="Q275" s="138"/>
    </row>
    <row r="276" spans="15:17">
      <c r="O276" s="137"/>
      <c r="P276" s="136"/>
      <c r="Q276" s="138"/>
    </row>
    <row r="277" spans="15:17">
      <c r="O277" s="137"/>
      <c r="P277" s="136"/>
      <c r="Q277" s="138"/>
    </row>
    <row r="278" spans="15:17">
      <c r="O278" s="137"/>
      <c r="P278" s="136"/>
      <c r="Q278" s="138"/>
    </row>
    <row r="279" spans="15:17">
      <c r="O279" s="137"/>
      <c r="P279" s="136"/>
      <c r="Q279" s="138"/>
    </row>
    <row r="280" spans="15:17">
      <c r="O280" s="137"/>
      <c r="P280" s="136"/>
      <c r="Q280" s="138"/>
    </row>
    <row r="281" spans="15:17">
      <c r="O281" s="137"/>
      <c r="P281" s="136"/>
      <c r="Q281" s="138"/>
    </row>
    <row r="282" spans="15:17">
      <c r="O282" s="137"/>
      <c r="P282" s="136"/>
      <c r="Q282" s="138"/>
    </row>
    <row r="283" spans="15:17">
      <c r="O283" s="137"/>
      <c r="P283" s="136"/>
      <c r="Q283" s="138"/>
    </row>
    <row r="284" spans="15:17">
      <c r="O284" s="137"/>
      <c r="P284" s="136"/>
      <c r="Q284" s="138"/>
    </row>
    <row r="285" spans="15:17">
      <c r="O285" s="137"/>
      <c r="P285" s="136"/>
      <c r="Q285" s="138"/>
    </row>
    <row r="286" spans="15:17">
      <c r="O286" s="137"/>
      <c r="P286" s="136"/>
      <c r="Q286" s="138"/>
    </row>
    <row r="287" spans="15:17">
      <c r="O287" s="137"/>
      <c r="P287" s="136"/>
      <c r="Q287" s="138"/>
    </row>
    <row r="288" spans="15:17">
      <c r="O288" s="137"/>
      <c r="P288" s="136"/>
      <c r="Q288" s="138"/>
    </row>
    <row r="289" spans="15:17">
      <c r="O289" s="137"/>
      <c r="P289" s="136"/>
      <c r="Q289" s="138"/>
    </row>
    <row r="290" spans="15:17">
      <c r="O290" s="137"/>
      <c r="P290" s="136"/>
      <c r="Q290" s="138"/>
    </row>
    <row r="291" spans="15:17">
      <c r="O291" s="137"/>
      <c r="P291" s="136"/>
      <c r="Q291" s="138"/>
    </row>
    <row r="292" spans="15:17">
      <c r="O292" s="137"/>
      <c r="P292" s="136"/>
      <c r="Q292" s="138"/>
    </row>
    <row r="293" spans="15:17">
      <c r="O293" s="137"/>
      <c r="P293" s="136"/>
      <c r="Q293" s="138"/>
    </row>
    <row r="294" spans="15:17">
      <c r="O294" s="137"/>
      <c r="P294" s="136"/>
      <c r="Q294" s="138"/>
    </row>
    <row r="295" spans="15:17">
      <c r="O295" s="137"/>
      <c r="P295" s="136"/>
      <c r="Q295" s="138"/>
    </row>
    <row r="296" spans="15:17">
      <c r="O296" s="137"/>
      <c r="P296" s="136"/>
      <c r="Q296" s="138"/>
    </row>
    <row r="297" spans="15:17">
      <c r="O297" s="137"/>
      <c r="P297" s="136"/>
      <c r="Q297" s="138"/>
    </row>
    <row r="298" spans="15:17">
      <c r="O298" s="137"/>
      <c r="P298" s="136"/>
      <c r="Q298" s="138"/>
    </row>
    <row r="299" spans="15:17">
      <c r="O299" s="137"/>
      <c r="P299" s="136"/>
      <c r="Q299" s="138"/>
    </row>
    <row r="300" spans="15:17">
      <c r="O300" s="137"/>
      <c r="P300" s="136"/>
      <c r="Q300" s="138"/>
    </row>
    <row r="301" spans="15:17">
      <c r="O301" s="137"/>
      <c r="P301" s="136"/>
      <c r="Q301" s="138"/>
    </row>
    <row r="302" spans="15:17">
      <c r="O302" s="137"/>
      <c r="P302" s="136"/>
      <c r="Q302" s="138"/>
    </row>
    <row r="303" spans="15:17">
      <c r="O303" s="137"/>
      <c r="P303" s="136"/>
      <c r="Q303" s="138"/>
    </row>
    <row r="304" spans="15:17">
      <c r="O304" s="137"/>
      <c r="P304" s="136"/>
      <c r="Q304" s="138"/>
    </row>
    <row r="305" spans="15:17">
      <c r="O305" s="137"/>
      <c r="P305" s="136"/>
      <c r="Q305" s="138"/>
    </row>
    <row r="306" spans="15:17">
      <c r="O306" s="137"/>
      <c r="P306" s="136"/>
      <c r="Q306" s="138"/>
    </row>
    <row r="307" spans="15:17">
      <c r="O307" s="137"/>
      <c r="P307" s="136"/>
      <c r="Q307" s="138"/>
    </row>
    <row r="308" spans="15:17">
      <c r="O308" s="137"/>
      <c r="P308" s="136"/>
      <c r="Q308" s="138"/>
    </row>
    <row r="309" spans="15:17">
      <c r="O309" s="137"/>
      <c r="P309" s="136"/>
      <c r="Q309" s="138"/>
    </row>
    <row r="310" spans="15:17">
      <c r="O310" s="137"/>
      <c r="P310" s="136"/>
      <c r="Q310" s="138"/>
    </row>
    <row r="311" spans="15:17">
      <c r="O311" s="137"/>
      <c r="P311" s="136"/>
      <c r="Q311" s="138"/>
    </row>
    <row r="312" spans="15:17">
      <c r="O312" s="137"/>
      <c r="P312" s="136"/>
      <c r="Q312" s="138"/>
    </row>
    <row r="313" spans="15:17">
      <c r="O313" s="137"/>
      <c r="P313" s="136"/>
      <c r="Q313" s="138"/>
    </row>
    <row r="314" spans="15:17">
      <c r="O314" s="137"/>
      <c r="P314" s="136"/>
      <c r="Q314" s="138"/>
    </row>
    <row r="315" spans="15:17">
      <c r="O315" s="137"/>
      <c r="P315" s="136"/>
      <c r="Q315" s="138"/>
    </row>
    <row r="316" spans="15:17">
      <c r="O316" s="137"/>
      <c r="P316" s="136"/>
      <c r="Q316" s="138"/>
    </row>
    <row r="317" spans="15:17">
      <c r="O317" s="137"/>
      <c r="P317" s="136"/>
      <c r="Q317" s="138"/>
    </row>
    <row r="318" spans="15:17">
      <c r="O318" s="137"/>
      <c r="P318" s="136"/>
      <c r="Q318" s="138"/>
    </row>
    <row r="319" spans="15:17">
      <c r="O319" s="137"/>
      <c r="P319" s="136"/>
      <c r="Q319" s="138"/>
    </row>
    <row r="320" spans="15:17">
      <c r="O320" s="137"/>
      <c r="P320" s="136"/>
      <c r="Q320" s="138"/>
    </row>
    <row r="321" spans="15:17">
      <c r="O321" s="137"/>
      <c r="P321" s="136"/>
      <c r="Q321" s="138"/>
    </row>
    <row r="322" spans="15:17">
      <c r="O322" s="137"/>
      <c r="P322" s="136"/>
      <c r="Q322" s="138"/>
    </row>
    <row r="323" spans="15:17">
      <c r="O323" s="137"/>
      <c r="P323" s="136"/>
      <c r="Q323" s="138"/>
    </row>
    <row r="324" spans="15:17">
      <c r="O324" s="137"/>
      <c r="P324" s="136"/>
      <c r="Q324" s="138"/>
    </row>
    <row r="325" spans="15:17">
      <c r="O325" s="137"/>
      <c r="P325" s="136"/>
      <c r="Q325" s="138"/>
    </row>
    <row r="326" spans="15:17">
      <c r="O326" s="137"/>
      <c r="P326" s="136"/>
      <c r="Q326" s="138"/>
    </row>
    <row r="327" spans="15:17">
      <c r="O327" s="137"/>
      <c r="P327" s="136"/>
      <c r="Q327" s="138"/>
    </row>
    <row r="328" spans="15:17">
      <c r="O328" s="137"/>
      <c r="P328" s="136"/>
      <c r="Q328" s="138"/>
    </row>
    <row r="329" spans="15:17">
      <c r="O329" s="137"/>
      <c r="P329" s="136"/>
      <c r="Q329" s="138"/>
    </row>
    <row r="330" spans="15:17">
      <c r="O330" s="137"/>
      <c r="P330" s="136"/>
      <c r="Q330" s="138"/>
    </row>
    <row r="331" spans="15:17">
      <c r="O331" s="137"/>
      <c r="P331" s="136"/>
      <c r="Q331" s="138"/>
    </row>
    <row r="332" spans="15:17">
      <c r="O332" s="137"/>
      <c r="P332" s="136"/>
      <c r="Q332" s="138"/>
    </row>
    <row r="333" spans="15:17">
      <c r="O333" s="137"/>
      <c r="P333" s="136"/>
      <c r="Q333" s="138"/>
    </row>
    <row r="334" spans="15:17">
      <c r="O334" s="137"/>
      <c r="P334" s="136"/>
      <c r="Q334" s="138"/>
    </row>
    <row r="335" spans="15:17">
      <c r="O335" s="137"/>
      <c r="P335" s="136"/>
      <c r="Q335" s="138"/>
    </row>
    <row r="336" spans="15:17">
      <c r="O336" s="137"/>
      <c r="P336" s="136"/>
      <c r="Q336" s="138"/>
    </row>
    <row r="337" spans="15:17">
      <c r="O337" s="137"/>
      <c r="P337" s="136"/>
      <c r="Q337" s="138"/>
    </row>
    <row r="338" spans="15:17">
      <c r="O338" s="137"/>
      <c r="P338" s="136"/>
      <c r="Q338" s="138"/>
    </row>
    <row r="339" spans="15:17">
      <c r="O339" s="137"/>
      <c r="P339" s="136"/>
      <c r="Q339" s="138"/>
    </row>
    <row r="340" spans="15:17">
      <c r="O340" s="137"/>
      <c r="P340" s="136"/>
      <c r="Q340" s="138"/>
    </row>
    <row r="341" spans="15:17">
      <c r="O341" s="137"/>
      <c r="P341" s="136"/>
      <c r="Q341" s="138"/>
    </row>
    <row r="342" spans="15:17">
      <c r="O342" s="137"/>
      <c r="P342" s="136"/>
      <c r="Q342" s="138"/>
    </row>
    <row r="343" spans="15:17">
      <c r="O343" s="137"/>
      <c r="P343" s="136"/>
      <c r="Q343" s="138"/>
    </row>
    <row r="344" spans="15:17">
      <c r="O344" s="137"/>
      <c r="P344" s="136"/>
      <c r="Q344" s="138"/>
    </row>
    <row r="345" spans="15:17">
      <c r="O345" s="137"/>
      <c r="P345" s="136"/>
      <c r="Q345" s="138"/>
    </row>
    <row r="346" spans="15:17">
      <c r="O346" s="137"/>
      <c r="P346" s="136"/>
      <c r="Q346" s="138"/>
    </row>
    <row r="347" spans="15:17">
      <c r="O347" s="137"/>
      <c r="P347" s="136"/>
      <c r="Q347" s="138"/>
    </row>
    <row r="348" spans="15:17">
      <c r="O348" s="137"/>
      <c r="P348" s="136"/>
      <c r="Q348" s="138"/>
    </row>
    <row r="349" spans="15:17">
      <c r="O349" s="137"/>
      <c r="P349" s="136"/>
      <c r="Q349" s="138"/>
    </row>
    <row r="350" spans="15:17">
      <c r="O350" s="137"/>
      <c r="P350" s="136"/>
      <c r="Q350" s="138"/>
    </row>
    <row r="351" spans="15:17">
      <c r="O351" s="137"/>
      <c r="P351" s="136"/>
      <c r="Q351" s="138"/>
    </row>
    <row r="352" spans="15:17">
      <c r="O352" s="137"/>
      <c r="P352" s="136"/>
      <c r="Q352" s="138"/>
    </row>
    <row r="353" spans="15:17">
      <c r="O353" s="137"/>
      <c r="P353" s="136"/>
      <c r="Q353" s="138"/>
    </row>
    <row r="354" spans="15:17">
      <c r="O354" s="137"/>
      <c r="P354" s="136"/>
      <c r="Q354" s="138"/>
    </row>
    <row r="355" spans="15:17">
      <c r="O355" s="137"/>
      <c r="P355" s="136"/>
      <c r="Q355" s="138"/>
    </row>
    <row r="356" spans="15:17">
      <c r="O356" s="137"/>
      <c r="P356" s="136"/>
      <c r="Q356" s="138"/>
    </row>
    <row r="357" spans="15:17">
      <c r="O357" s="137"/>
      <c r="P357" s="136"/>
      <c r="Q357" s="138"/>
    </row>
    <row r="358" spans="15:17">
      <c r="O358" s="137"/>
      <c r="P358" s="136"/>
      <c r="Q358" s="138"/>
    </row>
    <row r="359" spans="15:17">
      <c r="O359" s="137"/>
      <c r="P359" s="136"/>
      <c r="Q359" s="138"/>
    </row>
    <row r="360" spans="15:17">
      <c r="O360" s="137"/>
      <c r="P360" s="136"/>
      <c r="Q360" s="138"/>
    </row>
    <row r="361" spans="15:17">
      <c r="O361" s="137"/>
      <c r="P361" s="136"/>
      <c r="Q361" s="138"/>
    </row>
    <row r="362" spans="15:17">
      <c r="O362" s="137"/>
      <c r="P362" s="136"/>
      <c r="Q362" s="138"/>
    </row>
    <row r="363" spans="15:17">
      <c r="O363" s="137"/>
      <c r="P363" s="136"/>
      <c r="Q363" s="138"/>
    </row>
    <row r="364" spans="15:17">
      <c r="O364" s="137"/>
      <c r="P364" s="136"/>
      <c r="Q364" s="138"/>
    </row>
    <row r="365" spans="15:17">
      <c r="O365" s="137"/>
      <c r="P365" s="136"/>
      <c r="Q365" s="138"/>
    </row>
    <row r="366" spans="15:17">
      <c r="O366" s="137"/>
      <c r="P366" s="136"/>
      <c r="Q366" s="138"/>
    </row>
    <row r="367" spans="15:17">
      <c r="O367" s="137"/>
      <c r="P367" s="136"/>
      <c r="Q367" s="138"/>
    </row>
    <row r="368" spans="15:17">
      <c r="O368" s="137"/>
      <c r="P368" s="136"/>
      <c r="Q368" s="138"/>
    </row>
    <row r="369" spans="15:17">
      <c r="O369" s="137"/>
      <c r="P369" s="136"/>
      <c r="Q369" s="138"/>
    </row>
    <row r="370" spans="15:17">
      <c r="O370" s="137"/>
      <c r="P370" s="136"/>
      <c r="Q370" s="138"/>
    </row>
    <row r="371" spans="15:17">
      <c r="O371" s="137"/>
      <c r="P371" s="136"/>
      <c r="Q371" s="138"/>
    </row>
    <row r="372" spans="15:17">
      <c r="O372" s="137"/>
      <c r="P372" s="136"/>
      <c r="Q372" s="138"/>
    </row>
    <row r="373" spans="15:17">
      <c r="O373" s="137"/>
      <c r="P373" s="136"/>
      <c r="Q373" s="138"/>
    </row>
    <row r="374" spans="15:17">
      <c r="O374" s="137"/>
      <c r="P374" s="136"/>
      <c r="Q374" s="138"/>
    </row>
    <row r="375" spans="15:17">
      <c r="O375" s="137"/>
      <c r="P375" s="136"/>
      <c r="Q375" s="138"/>
    </row>
    <row r="376" spans="15:17">
      <c r="O376" s="137"/>
      <c r="P376" s="136"/>
      <c r="Q376" s="138"/>
    </row>
    <row r="377" spans="15:17">
      <c r="O377" s="137"/>
      <c r="P377" s="136"/>
      <c r="Q377" s="138"/>
    </row>
    <row r="378" spans="15:17">
      <c r="O378" s="137"/>
      <c r="P378" s="136"/>
      <c r="Q378" s="138"/>
    </row>
    <row r="379" spans="15:17">
      <c r="O379" s="137"/>
      <c r="P379" s="136"/>
      <c r="Q379" s="138"/>
    </row>
    <row r="380" spans="15:17">
      <c r="O380" s="137"/>
      <c r="P380" s="136"/>
      <c r="Q380" s="138"/>
    </row>
    <row r="381" spans="15:17">
      <c r="O381" s="137"/>
      <c r="P381" s="136"/>
      <c r="Q381" s="138"/>
    </row>
    <row r="382" spans="15:17">
      <c r="O382" s="137"/>
      <c r="P382" s="136"/>
      <c r="Q382" s="138"/>
    </row>
    <row r="383" spans="15:17">
      <c r="O383" s="137"/>
      <c r="P383" s="136"/>
      <c r="Q383" s="138"/>
    </row>
    <row r="384" spans="15:17">
      <c r="O384" s="137"/>
      <c r="P384" s="136"/>
      <c r="Q384" s="138"/>
    </row>
    <row r="385" spans="15:17">
      <c r="O385" s="137"/>
      <c r="P385" s="136"/>
      <c r="Q385" s="138"/>
    </row>
    <row r="386" spans="15:17">
      <c r="O386" s="137"/>
      <c r="P386" s="136"/>
      <c r="Q386" s="138"/>
    </row>
    <row r="387" spans="15:17">
      <c r="O387" s="137"/>
      <c r="P387" s="136"/>
      <c r="Q387" s="138"/>
    </row>
    <row r="388" spans="15:17">
      <c r="O388" s="137"/>
      <c r="P388" s="136"/>
      <c r="Q388" s="138"/>
    </row>
    <row r="389" spans="15:17">
      <c r="O389" s="137"/>
      <c r="P389" s="136"/>
      <c r="Q389" s="138"/>
    </row>
    <row r="390" spans="15:17">
      <c r="O390" s="137"/>
      <c r="P390" s="136"/>
      <c r="Q390" s="138"/>
    </row>
    <row r="391" spans="15:17">
      <c r="O391" s="137"/>
      <c r="P391" s="136"/>
      <c r="Q391" s="138"/>
    </row>
    <row r="392" spans="15:17">
      <c r="O392" s="137"/>
      <c r="P392" s="136"/>
      <c r="Q392" s="138"/>
    </row>
    <row r="393" spans="15:17">
      <c r="O393" s="137"/>
      <c r="P393" s="136"/>
      <c r="Q393" s="138"/>
    </row>
    <row r="394" spans="15:17">
      <c r="O394" s="137"/>
      <c r="P394" s="136"/>
      <c r="Q394" s="138"/>
    </row>
    <row r="395" spans="15:17">
      <c r="O395" s="137"/>
      <c r="P395" s="136"/>
      <c r="Q395" s="138"/>
    </row>
    <row r="396" spans="15:17">
      <c r="O396" s="137"/>
      <c r="P396" s="136"/>
      <c r="Q396" s="138"/>
    </row>
    <row r="397" spans="15:17">
      <c r="O397" s="137"/>
      <c r="P397" s="136"/>
      <c r="Q397" s="138"/>
    </row>
    <row r="398" spans="15:17">
      <c r="O398" s="137"/>
      <c r="P398" s="136"/>
      <c r="Q398" s="138"/>
    </row>
    <row r="399" spans="15:17">
      <c r="O399" s="137"/>
      <c r="P399" s="136"/>
      <c r="Q399" s="138"/>
    </row>
    <row r="400" spans="15:17">
      <c r="O400" s="137"/>
      <c r="P400" s="136"/>
      <c r="Q400" s="138"/>
    </row>
    <row r="401" spans="15:17">
      <c r="O401" s="137"/>
      <c r="P401" s="136"/>
      <c r="Q401" s="138"/>
    </row>
    <row r="402" spans="15:17">
      <c r="O402" s="137"/>
      <c r="P402" s="136"/>
      <c r="Q402" s="138"/>
    </row>
    <row r="403" spans="15:17">
      <c r="O403" s="137"/>
      <c r="P403" s="136"/>
      <c r="Q403" s="138"/>
    </row>
    <row r="404" spans="15:17">
      <c r="O404" s="137"/>
      <c r="P404" s="136"/>
      <c r="Q404" s="138"/>
    </row>
    <row r="405" spans="15:17">
      <c r="O405" s="137"/>
      <c r="P405" s="136"/>
      <c r="Q405" s="138"/>
    </row>
    <row r="406" spans="15:17">
      <c r="O406" s="137"/>
      <c r="P406" s="136"/>
      <c r="Q406" s="138"/>
    </row>
    <row r="407" spans="15:17">
      <c r="O407" s="137"/>
      <c r="P407" s="136"/>
      <c r="Q407" s="138"/>
    </row>
    <row r="408" spans="15:17">
      <c r="O408" s="137"/>
      <c r="P408" s="136"/>
      <c r="Q408" s="138"/>
    </row>
    <row r="409" spans="15:17">
      <c r="O409" s="137"/>
      <c r="P409" s="136"/>
      <c r="Q409" s="138"/>
    </row>
    <row r="410" spans="15:17">
      <c r="O410" s="137"/>
      <c r="P410" s="136"/>
      <c r="Q410" s="138"/>
    </row>
    <row r="411" spans="15:17">
      <c r="O411" s="137"/>
      <c r="P411" s="136"/>
      <c r="Q411" s="138"/>
    </row>
    <row r="412" spans="15:17">
      <c r="O412" s="137"/>
      <c r="P412" s="136"/>
      <c r="Q412" s="138"/>
    </row>
    <row r="413" spans="15:17">
      <c r="O413" s="137"/>
      <c r="P413" s="136"/>
      <c r="Q413" s="138"/>
    </row>
    <row r="414" spans="15:17">
      <c r="O414" s="137"/>
      <c r="P414" s="136"/>
      <c r="Q414" s="138"/>
    </row>
    <row r="415" spans="15:17">
      <c r="O415" s="137"/>
      <c r="P415" s="136"/>
      <c r="Q415" s="138"/>
    </row>
    <row r="416" spans="15:17">
      <c r="O416" s="137"/>
      <c r="P416" s="136"/>
      <c r="Q416" s="138"/>
    </row>
    <row r="417" spans="15:17">
      <c r="O417" s="137"/>
      <c r="P417" s="136"/>
      <c r="Q417" s="138"/>
    </row>
    <row r="418" spans="15:17">
      <c r="O418" s="137"/>
      <c r="P418" s="136"/>
      <c r="Q418" s="138"/>
    </row>
    <row r="419" spans="15:17">
      <c r="O419" s="137"/>
      <c r="P419" s="136"/>
      <c r="Q419" s="138"/>
    </row>
    <row r="420" spans="15:17">
      <c r="O420" s="137"/>
      <c r="P420" s="136"/>
      <c r="Q420" s="138"/>
    </row>
    <row r="421" spans="15:17">
      <c r="O421" s="137"/>
      <c r="P421" s="136"/>
      <c r="Q421" s="138"/>
    </row>
    <row r="422" spans="15:17">
      <c r="O422" s="137"/>
      <c r="P422" s="136"/>
      <c r="Q422" s="138"/>
    </row>
    <row r="423" spans="15:17">
      <c r="O423" s="137"/>
      <c r="P423" s="136"/>
      <c r="Q423" s="138"/>
    </row>
    <row r="424" spans="15:17">
      <c r="O424" s="137"/>
      <c r="P424" s="136"/>
      <c r="Q424" s="138"/>
    </row>
    <row r="425" spans="15:17">
      <c r="O425" s="137"/>
      <c r="P425" s="136"/>
      <c r="Q425" s="138"/>
    </row>
    <row r="426" spans="15:17">
      <c r="O426" s="137"/>
      <c r="P426" s="136"/>
      <c r="Q426" s="138"/>
    </row>
    <row r="427" spans="15:17">
      <c r="O427" s="137"/>
      <c r="P427" s="136"/>
      <c r="Q427" s="138"/>
    </row>
    <row r="428" spans="15:17">
      <c r="O428" s="137"/>
      <c r="P428" s="136"/>
      <c r="Q428" s="138"/>
    </row>
    <row r="429" spans="15:17">
      <c r="O429" s="137"/>
      <c r="P429" s="136"/>
      <c r="Q429" s="138"/>
    </row>
    <row r="430" spans="15:17">
      <c r="O430" s="137"/>
      <c r="P430" s="136"/>
      <c r="Q430" s="138"/>
    </row>
    <row r="431" spans="15:17">
      <c r="O431" s="137"/>
      <c r="P431" s="136"/>
      <c r="Q431" s="138"/>
    </row>
    <row r="432" spans="15:17">
      <c r="O432" s="137"/>
      <c r="P432" s="136"/>
      <c r="Q432" s="138"/>
    </row>
    <row r="433" spans="15:17">
      <c r="O433" s="137"/>
      <c r="P433" s="136"/>
      <c r="Q433" s="138"/>
    </row>
    <row r="434" spans="15:17">
      <c r="O434" s="137"/>
      <c r="P434" s="136"/>
      <c r="Q434" s="138"/>
    </row>
    <row r="435" spans="15:17">
      <c r="O435" s="137"/>
      <c r="P435" s="136"/>
      <c r="Q435" s="138"/>
    </row>
    <row r="436" spans="15:17">
      <c r="O436" s="137"/>
      <c r="P436" s="136"/>
      <c r="Q436" s="138"/>
    </row>
    <row r="437" spans="15:17">
      <c r="O437" s="137"/>
      <c r="P437" s="136"/>
      <c r="Q437" s="138"/>
    </row>
    <row r="438" spans="15:17">
      <c r="O438" s="137"/>
      <c r="P438" s="136"/>
      <c r="Q438" s="138"/>
    </row>
    <row r="439" spans="15:17">
      <c r="O439" s="137"/>
      <c r="P439" s="136"/>
      <c r="Q439" s="138"/>
    </row>
    <row r="440" spans="15:17">
      <c r="O440" s="137"/>
      <c r="P440" s="136"/>
      <c r="Q440" s="138"/>
    </row>
    <row r="441" spans="15:17">
      <c r="O441" s="137"/>
      <c r="P441" s="136"/>
      <c r="Q441" s="138"/>
    </row>
    <row r="442" spans="15:17">
      <c r="O442" s="137"/>
      <c r="P442" s="136"/>
      <c r="Q442" s="138"/>
    </row>
    <row r="443" spans="15:17">
      <c r="O443" s="137"/>
      <c r="P443" s="136"/>
      <c r="Q443" s="138"/>
    </row>
    <row r="444" spans="15:17">
      <c r="O444" s="137"/>
      <c r="P444" s="136"/>
      <c r="Q444" s="138"/>
    </row>
    <row r="445" spans="15:17">
      <c r="O445" s="137"/>
      <c r="P445" s="136"/>
      <c r="Q445" s="138"/>
    </row>
    <row r="446" spans="15:17">
      <c r="O446" s="137"/>
      <c r="P446" s="136"/>
      <c r="Q446" s="138"/>
    </row>
    <row r="447" spans="15:17">
      <c r="O447" s="137"/>
      <c r="P447" s="136"/>
      <c r="Q447" s="138"/>
    </row>
    <row r="448" spans="15:17">
      <c r="O448" s="137"/>
      <c r="P448" s="136"/>
      <c r="Q448" s="138"/>
    </row>
    <row r="449" spans="15:17">
      <c r="O449" s="137"/>
      <c r="P449" s="136"/>
      <c r="Q449" s="138"/>
    </row>
    <row r="450" spans="15:17">
      <c r="O450" s="137"/>
      <c r="P450" s="136"/>
      <c r="Q450" s="138"/>
    </row>
    <row r="451" spans="15:17">
      <c r="O451" s="137"/>
      <c r="P451" s="136"/>
      <c r="Q451" s="138"/>
    </row>
    <row r="452" spans="15:17">
      <c r="O452" s="137"/>
      <c r="P452" s="136"/>
      <c r="Q452" s="138"/>
    </row>
    <row r="453" spans="15:17">
      <c r="O453" s="137"/>
      <c r="P453" s="136"/>
      <c r="Q453" s="138"/>
    </row>
    <row r="454" spans="15:17">
      <c r="O454" s="137"/>
      <c r="P454" s="136"/>
      <c r="Q454" s="138"/>
    </row>
    <row r="455" spans="15:17">
      <c r="O455" s="137"/>
      <c r="P455" s="136"/>
      <c r="Q455" s="138"/>
    </row>
    <row r="456" spans="15:17">
      <c r="O456" s="137"/>
      <c r="P456" s="136"/>
      <c r="Q456" s="138"/>
    </row>
    <row r="457" spans="15:17">
      <c r="O457" s="137"/>
      <c r="P457" s="136"/>
      <c r="Q457" s="138"/>
    </row>
    <row r="458" spans="15:17">
      <c r="O458" s="137"/>
      <c r="P458" s="136"/>
      <c r="Q458" s="138"/>
    </row>
    <row r="459" spans="15:17">
      <c r="O459" s="137"/>
      <c r="P459" s="136"/>
      <c r="Q459" s="138"/>
    </row>
    <row r="460" spans="15:17">
      <c r="O460" s="137"/>
      <c r="P460" s="136"/>
      <c r="Q460" s="138"/>
    </row>
    <row r="461" spans="15:17">
      <c r="O461" s="137"/>
      <c r="P461" s="136"/>
      <c r="Q461" s="138"/>
    </row>
    <row r="462" spans="15:17">
      <c r="O462" s="137"/>
      <c r="P462" s="136"/>
      <c r="Q462" s="138"/>
    </row>
    <row r="463" spans="15:17">
      <c r="O463" s="137"/>
      <c r="P463" s="136"/>
      <c r="Q463" s="138"/>
    </row>
    <row r="464" spans="15:17">
      <c r="O464" s="137"/>
      <c r="P464" s="136"/>
      <c r="Q464" s="138"/>
    </row>
    <row r="465" spans="15:17">
      <c r="O465" s="137"/>
      <c r="P465" s="136"/>
      <c r="Q465" s="138"/>
    </row>
    <row r="466" spans="15:17">
      <c r="O466" s="137"/>
      <c r="P466" s="136"/>
      <c r="Q466" s="138"/>
    </row>
    <row r="467" spans="15:17">
      <c r="O467" s="137"/>
      <c r="P467" s="136"/>
      <c r="Q467" s="138"/>
    </row>
    <row r="468" spans="15:17">
      <c r="O468" s="137"/>
      <c r="P468" s="136"/>
      <c r="Q468" s="138"/>
    </row>
    <row r="469" spans="15:17">
      <c r="O469" s="137"/>
      <c r="P469" s="136"/>
      <c r="Q469" s="138"/>
    </row>
    <row r="470" spans="15:17">
      <c r="O470" s="137"/>
      <c r="P470" s="136"/>
      <c r="Q470" s="138"/>
    </row>
    <row r="471" spans="15:17">
      <c r="O471" s="137"/>
      <c r="P471" s="136"/>
      <c r="Q471" s="138"/>
    </row>
    <row r="472" spans="15:17">
      <c r="O472" s="137"/>
      <c r="P472" s="136"/>
      <c r="Q472" s="138"/>
    </row>
    <row r="473" spans="15:17">
      <c r="O473" s="137"/>
      <c r="P473" s="136"/>
      <c r="Q473" s="138"/>
    </row>
    <row r="474" spans="15:17">
      <c r="O474" s="137"/>
      <c r="P474" s="136"/>
      <c r="Q474" s="138"/>
    </row>
    <row r="475" spans="15:17">
      <c r="O475" s="137"/>
      <c r="P475" s="136"/>
      <c r="Q475" s="138"/>
    </row>
    <row r="476" spans="15:17">
      <c r="O476" s="137"/>
      <c r="P476" s="136"/>
      <c r="Q476" s="138"/>
    </row>
    <row r="477" spans="15:17">
      <c r="O477" s="137"/>
      <c r="P477" s="136"/>
      <c r="Q477" s="138"/>
    </row>
    <row r="478" spans="15:17">
      <c r="O478" s="137"/>
      <c r="P478" s="136"/>
      <c r="Q478" s="138"/>
    </row>
    <row r="479" spans="15:17">
      <c r="O479" s="137"/>
      <c r="P479" s="136"/>
      <c r="Q479" s="138"/>
    </row>
    <row r="480" spans="15:17">
      <c r="O480" s="137"/>
      <c r="P480" s="136"/>
      <c r="Q480" s="138"/>
    </row>
    <row r="481" spans="15:17">
      <c r="O481" s="137"/>
      <c r="P481" s="136"/>
      <c r="Q481" s="138"/>
    </row>
    <row r="482" spans="15:17">
      <c r="O482" s="137"/>
      <c r="P482" s="136"/>
      <c r="Q482" s="138"/>
    </row>
    <row r="483" spans="15:17">
      <c r="O483" s="137"/>
      <c r="P483" s="136"/>
      <c r="Q483" s="138"/>
    </row>
    <row r="484" spans="15:17">
      <c r="O484" s="137"/>
      <c r="P484" s="136"/>
      <c r="Q484" s="138"/>
    </row>
    <row r="485" spans="15:17">
      <c r="O485" s="137"/>
      <c r="P485" s="136"/>
      <c r="Q485" s="138"/>
    </row>
    <row r="486" spans="15:17">
      <c r="O486" s="137"/>
      <c r="P486" s="136"/>
      <c r="Q486" s="138"/>
    </row>
    <row r="487" spans="15:17">
      <c r="O487" s="137"/>
      <c r="P487" s="136"/>
      <c r="Q487" s="138"/>
    </row>
    <row r="488" spans="15:17">
      <c r="O488" s="137"/>
      <c r="P488" s="136"/>
      <c r="Q488" s="138"/>
    </row>
    <row r="489" spans="15:17">
      <c r="O489" s="137"/>
      <c r="P489" s="136"/>
      <c r="Q489" s="138"/>
    </row>
    <row r="490" spans="15:17">
      <c r="O490" s="137"/>
      <c r="P490" s="136"/>
      <c r="Q490" s="138"/>
    </row>
    <row r="491" spans="15:17">
      <c r="O491" s="137"/>
      <c r="P491" s="136"/>
      <c r="Q491" s="138"/>
    </row>
    <row r="492" spans="15:17">
      <c r="O492" s="137"/>
      <c r="P492" s="136"/>
      <c r="Q492" s="138"/>
    </row>
    <row r="493" spans="15:17">
      <c r="O493" s="137"/>
      <c r="P493" s="136"/>
      <c r="Q493" s="138"/>
    </row>
    <row r="494" spans="15:17">
      <c r="O494" s="137"/>
      <c r="P494" s="136"/>
      <c r="Q494" s="138"/>
    </row>
    <row r="495" spans="15:17">
      <c r="O495" s="137"/>
      <c r="P495" s="136"/>
      <c r="Q495" s="138"/>
    </row>
    <row r="496" spans="15:17">
      <c r="O496" s="137"/>
      <c r="P496" s="136"/>
      <c r="Q496" s="138"/>
    </row>
    <row r="497" spans="15:17">
      <c r="O497" s="137"/>
      <c r="P497" s="136"/>
      <c r="Q497" s="138"/>
    </row>
    <row r="498" spans="15:17">
      <c r="O498" s="137"/>
      <c r="P498" s="136"/>
      <c r="Q498" s="138"/>
    </row>
    <row r="499" spans="15:17">
      <c r="O499" s="137"/>
      <c r="P499" s="136"/>
      <c r="Q499" s="138"/>
    </row>
    <row r="500" spans="15:17">
      <c r="O500" s="137"/>
      <c r="P500" s="136"/>
      <c r="Q500" s="138"/>
    </row>
    <row r="501" spans="15:17">
      <c r="O501" s="137"/>
      <c r="P501" s="136"/>
      <c r="Q501" s="138"/>
    </row>
    <row r="502" spans="15:17">
      <c r="O502" s="137"/>
      <c r="P502" s="136"/>
      <c r="Q502" s="138"/>
    </row>
    <row r="503" spans="15:17">
      <c r="O503" s="137"/>
      <c r="P503" s="136"/>
      <c r="Q503" s="138"/>
    </row>
    <row r="504" spans="15:17">
      <c r="O504" s="137"/>
      <c r="P504" s="136"/>
      <c r="Q504" s="138"/>
    </row>
    <row r="505" spans="15:17">
      <c r="O505" s="137"/>
      <c r="P505" s="136"/>
      <c r="Q505" s="138"/>
    </row>
    <row r="506" spans="15:17">
      <c r="O506" s="137"/>
      <c r="P506" s="136"/>
      <c r="Q506" s="138"/>
    </row>
    <row r="507" spans="15:17">
      <c r="O507" s="137"/>
      <c r="P507" s="136"/>
      <c r="Q507" s="138"/>
    </row>
    <row r="508" spans="15:17">
      <c r="O508" s="137"/>
      <c r="P508" s="136"/>
      <c r="Q508" s="138"/>
    </row>
    <row r="509" spans="15:17">
      <c r="O509" s="137"/>
      <c r="P509" s="136"/>
      <c r="Q509" s="138"/>
    </row>
    <row r="510" spans="15:17">
      <c r="O510" s="137"/>
      <c r="P510" s="136"/>
      <c r="Q510" s="138"/>
    </row>
    <row r="511" spans="15:17">
      <c r="O511" s="137"/>
      <c r="P511" s="136"/>
      <c r="Q511" s="138"/>
    </row>
    <row r="512" spans="15:17">
      <c r="O512" s="137"/>
      <c r="P512" s="136"/>
      <c r="Q512" s="138"/>
    </row>
    <row r="513" spans="15:17">
      <c r="O513" s="137"/>
      <c r="P513" s="136"/>
      <c r="Q513" s="138"/>
    </row>
    <row r="514" spans="15:17">
      <c r="O514" s="137"/>
      <c r="P514" s="136"/>
      <c r="Q514" s="138"/>
    </row>
    <row r="515" spans="15:17">
      <c r="O515" s="137"/>
      <c r="P515" s="136"/>
      <c r="Q515" s="138"/>
    </row>
    <row r="516" spans="15:17">
      <c r="O516" s="137"/>
      <c r="P516" s="136"/>
      <c r="Q516" s="138"/>
    </row>
    <row r="517" spans="15:17">
      <c r="O517" s="137"/>
      <c r="P517" s="136"/>
      <c r="Q517" s="138"/>
    </row>
    <row r="518" spans="15:17">
      <c r="O518" s="137"/>
      <c r="P518" s="136"/>
      <c r="Q518" s="138"/>
    </row>
    <row r="519" spans="15:17">
      <c r="O519" s="137"/>
      <c r="P519" s="136"/>
      <c r="Q519" s="138"/>
    </row>
    <row r="520" spans="15:17">
      <c r="O520" s="137"/>
      <c r="P520" s="136"/>
      <c r="Q520" s="138"/>
    </row>
    <row r="521" spans="15:17">
      <c r="O521" s="137"/>
      <c r="P521" s="136"/>
      <c r="Q521" s="138"/>
    </row>
    <row r="522" spans="15:17">
      <c r="O522" s="137"/>
      <c r="P522" s="136"/>
      <c r="Q522" s="138"/>
    </row>
    <row r="523" spans="15:17">
      <c r="O523" s="137"/>
      <c r="P523" s="136"/>
      <c r="Q523" s="138"/>
    </row>
    <row r="524" spans="15:17">
      <c r="O524" s="137"/>
      <c r="P524" s="136"/>
      <c r="Q524" s="138"/>
    </row>
    <row r="525" spans="15:17">
      <c r="O525" s="137"/>
      <c r="P525" s="136"/>
      <c r="Q525" s="138"/>
    </row>
    <row r="526" spans="15:17">
      <c r="O526" s="137"/>
      <c r="P526" s="136"/>
      <c r="Q526" s="138"/>
    </row>
    <row r="527" spans="15:17">
      <c r="O527" s="137"/>
      <c r="P527" s="136"/>
      <c r="Q527" s="138"/>
    </row>
    <row r="528" spans="15:17">
      <c r="O528" s="137"/>
      <c r="P528" s="136"/>
      <c r="Q528" s="138"/>
    </row>
    <row r="529" spans="15:17">
      <c r="O529" s="137"/>
      <c r="P529" s="136"/>
      <c r="Q529" s="138"/>
    </row>
    <row r="530" spans="15:17">
      <c r="O530" s="137"/>
      <c r="P530" s="136"/>
      <c r="Q530" s="138"/>
    </row>
    <row r="531" spans="15:17">
      <c r="O531" s="137"/>
      <c r="P531" s="136"/>
      <c r="Q531" s="138"/>
    </row>
    <row r="532" spans="15:17">
      <c r="O532" s="137"/>
      <c r="P532" s="136"/>
      <c r="Q532" s="138"/>
    </row>
    <row r="533" spans="15:17">
      <c r="O533" s="137"/>
      <c r="P533" s="136"/>
      <c r="Q533" s="138"/>
    </row>
    <row r="534" spans="15:17">
      <c r="O534" s="137"/>
      <c r="P534" s="136"/>
      <c r="Q534" s="138"/>
    </row>
    <row r="535" spans="15:17">
      <c r="O535" s="137"/>
      <c r="P535" s="136"/>
      <c r="Q535" s="138"/>
    </row>
    <row r="536" spans="15:17">
      <c r="O536" s="137"/>
      <c r="P536" s="136"/>
      <c r="Q536" s="138"/>
    </row>
    <row r="537" spans="15:17">
      <c r="O537" s="137"/>
      <c r="P537" s="136"/>
      <c r="Q537" s="138"/>
    </row>
    <row r="538" spans="15:17">
      <c r="O538" s="137"/>
      <c r="P538" s="136"/>
      <c r="Q538" s="138"/>
    </row>
    <row r="539" spans="15:17">
      <c r="O539" s="137"/>
      <c r="P539" s="136"/>
      <c r="Q539" s="138"/>
    </row>
    <row r="540" spans="15:17">
      <c r="O540" s="137"/>
      <c r="P540" s="136"/>
      <c r="Q540" s="138"/>
    </row>
    <row r="541" spans="15:17">
      <c r="O541" s="137"/>
      <c r="P541" s="136"/>
      <c r="Q541" s="138"/>
    </row>
    <row r="542" spans="15:17">
      <c r="O542" s="137"/>
      <c r="P542" s="136"/>
      <c r="Q542" s="138"/>
    </row>
    <row r="543" spans="15:17">
      <c r="O543" s="137"/>
      <c r="P543" s="136"/>
      <c r="Q543" s="138"/>
    </row>
    <row r="544" spans="15:17">
      <c r="O544" s="137"/>
      <c r="P544" s="136"/>
      <c r="Q544" s="138"/>
    </row>
    <row r="545" spans="15:17">
      <c r="O545" s="137"/>
      <c r="P545" s="136"/>
      <c r="Q545" s="138"/>
    </row>
    <row r="546" spans="15:17">
      <c r="O546" s="137"/>
      <c r="P546" s="136"/>
      <c r="Q546" s="138"/>
    </row>
    <row r="547" spans="15:17">
      <c r="O547" s="137"/>
      <c r="P547" s="136"/>
      <c r="Q547" s="138"/>
    </row>
    <row r="548" spans="15:17">
      <c r="O548" s="137"/>
      <c r="P548" s="136"/>
      <c r="Q548" s="138"/>
    </row>
    <row r="549" spans="15:17">
      <c r="O549" s="137"/>
      <c r="P549" s="136"/>
      <c r="Q549" s="138"/>
    </row>
    <row r="550" spans="15:17">
      <c r="O550" s="137"/>
      <c r="P550" s="136"/>
      <c r="Q550" s="138"/>
    </row>
    <row r="551" spans="15:17">
      <c r="O551" s="137"/>
      <c r="P551" s="136"/>
      <c r="Q551" s="138"/>
    </row>
    <row r="552" spans="15:17">
      <c r="O552" s="137"/>
      <c r="P552" s="136"/>
      <c r="Q552" s="138"/>
    </row>
    <row r="553" spans="15:17">
      <c r="O553" s="137"/>
      <c r="P553" s="136"/>
      <c r="Q553" s="138"/>
    </row>
    <row r="554" spans="15:17">
      <c r="O554" s="137"/>
      <c r="P554" s="136"/>
      <c r="Q554" s="138"/>
    </row>
    <row r="555" spans="15:17">
      <c r="O555" s="137"/>
      <c r="P555" s="136"/>
      <c r="Q555" s="138"/>
    </row>
    <row r="556" spans="15:17">
      <c r="O556" s="137"/>
      <c r="P556" s="136"/>
      <c r="Q556" s="138"/>
    </row>
    <row r="557" spans="15:17">
      <c r="O557" s="137"/>
      <c r="P557" s="136"/>
      <c r="Q557" s="138"/>
    </row>
    <row r="558" spans="15:17">
      <c r="O558" s="137"/>
      <c r="P558" s="136"/>
      <c r="Q558" s="138"/>
    </row>
    <row r="559" spans="15:17">
      <c r="O559" s="137"/>
      <c r="P559" s="136"/>
      <c r="Q559" s="138"/>
    </row>
    <row r="560" spans="15:17">
      <c r="O560" s="137"/>
      <c r="P560" s="136"/>
      <c r="Q560" s="138"/>
    </row>
    <row r="561" spans="15:17">
      <c r="O561" s="137"/>
      <c r="P561" s="136"/>
      <c r="Q561" s="138"/>
    </row>
    <row r="562" spans="15:17">
      <c r="O562" s="137"/>
      <c r="P562" s="136"/>
      <c r="Q562" s="138"/>
    </row>
    <row r="563" spans="15:17">
      <c r="O563" s="137"/>
      <c r="P563" s="136"/>
      <c r="Q563" s="138"/>
    </row>
    <row r="564" spans="15:17">
      <c r="O564" s="137"/>
      <c r="P564" s="136"/>
      <c r="Q564" s="138"/>
    </row>
    <row r="565" spans="15:17">
      <c r="O565" s="137"/>
      <c r="P565" s="136"/>
      <c r="Q565" s="138"/>
    </row>
    <row r="566" spans="15:17">
      <c r="O566" s="137"/>
      <c r="P566" s="136"/>
      <c r="Q566" s="138"/>
    </row>
    <row r="567" spans="15:17">
      <c r="O567" s="137"/>
      <c r="P567" s="136"/>
      <c r="Q567" s="138"/>
    </row>
    <row r="568" spans="15:17">
      <c r="O568" s="137"/>
      <c r="P568" s="136"/>
      <c r="Q568" s="138"/>
    </row>
    <row r="569" spans="15:17">
      <c r="O569" s="137"/>
      <c r="P569" s="136"/>
      <c r="Q569" s="138"/>
    </row>
    <row r="570" spans="15:17">
      <c r="O570" s="137"/>
      <c r="P570" s="136"/>
      <c r="Q570" s="138"/>
    </row>
    <row r="571" spans="15:17">
      <c r="O571" s="137"/>
      <c r="P571" s="136"/>
      <c r="Q571" s="138"/>
    </row>
    <row r="572" spans="15:17">
      <c r="O572" s="137"/>
      <c r="P572" s="136"/>
      <c r="Q572" s="138"/>
    </row>
    <row r="573" spans="15:17">
      <c r="O573" s="137"/>
      <c r="P573" s="136"/>
      <c r="Q573" s="138"/>
    </row>
    <row r="574" spans="15:17">
      <c r="O574" s="137"/>
      <c r="P574" s="136"/>
      <c r="Q574" s="138"/>
    </row>
    <row r="575" spans="15:17">
      <c r="O575" s="137"/>
      <c r="P575" s="136"/>
      <c r="Q575" s="138"/>
    </row>
    <row r="576" spans="15:17">
      <c r="O576" s="137"/>
      <c r="P576" s="136"/>
      <c r="Q576" s="138"/>
    </row>
    <row r="577" spans="15:17">
      <c r="O577" s="137"/>
      <c r="P577" s="136"/>
      <c r="Q577" s="138"/>
    </row>
    <row r="578" spans="15:17">
      <c r="O578" s="137"/>
      <c r="P578" s="136"/>
      <c r="Q578" s="138"/>
    </row>
    <row r="579" spans="15:17">
      <c r="O579" s="137"/>
      <c r="P579" s="136"/>
      <c r="Q579" s="138"/>
    </row>
    <row r="580" spans="15:17">
      <c r="O580" s="137"/>
      <c r="P580" s="136"/>
      <c r="Q580" s="138"/>
    </row>
    <row r="581" spans="15:17">
      <c r="O581" s="137"/>
      <c r="P581" s="136"/>
      <c r="Q581" s="138"/>
    </row>
    <row r="582" spans="15:17">
      <c r="O582" s="137"/>
      <c r="P582" s="136"/>
      <c r="Q582" s="138"/>
    </row>
    <row r="583" spans="15:17">
      <c r="O583" s="137"/>
      <c r="P583" s="136"/>
      <c r="Q583" s="138"/>
    </row>
    <row r="584" spans="15:17">
      <c r="O584" s="137"/>
      <c r="P584" s="136"/>
      <c r="Q584" s="138"/>
    </row>
    <row r="585" spans="15:17">
      <c r="O585" s="137"/>
      <c r="P585" s="136"/>
      <c r="Q585" s="138"/>
    </row>
    <row r="586" spans="15:17">
      <c r="O586" s="137"/>
      <c r="P586" s="136"/>
      <c r="Q586" s="138"/>
    </row>
    <row r="587" spans="15:17">
      <c r="O587" s="137"/>
      <c r="P587" s="136"/>
      <c r="Q587" s="138"/>
    </row>
    <row r="588" spans="15:17">
      <c r="O588" s="137"/>
      <c r="P588" s="136"/>
      <c r="Q588" s="138"/>
    </row>
    <row r="589" spans="15:17">
      <c r="O589" s="137"/>
      <c r="P589" s="136"/>
      <c r="Q589" s="138"/>
    </row>
    <row r="590" spans="15:17">
      <c r="O590" s="137"/>
      <c r="P590" s="136"/>
      <c r="Q590" s="138"/>
    </row>
    <row r="591" spans="15:17">
      <c r="O591" s="137"/>
      <c r="P591" s="136"/>
      <c r="Q591" s="138"/>
    </row>
    <row r="592" spans="15:17">
      <c r="O592" s="137"/>
      <c r="P592" s="136"/>
      <c r="Q592" s="138"/>
    </row>
    <row r="593" spans="15:17">
      <c r="O593" s="137"/>
      <c r="P593" s="136"/>
      <c r="Q593" s="138"/>
    </row>
    <row r="594" spans="15:17">
      <c r="O594" s="137"/>
      <c r="P594" s="136"/>
      <c r="Q594" s="138"/>
    </row>
    <row r="595" spans="15:17">
      <c r="O595" s="137"/>
      <c r="P595" s="136"/>
      <c r="Q595" s="138"/>
    </row>
    <row r="596" spans="15:17">
      <c r="O596" s="137"/>
      <c r="P596" s="136"/>
      <c r="Q596" s="138"/>
    </row>
    <row r="597" spans="15:17">
      <c r="O597" s="137"/>
      <c r="P597" s="136"/>
      <c r="Q597" s="138"/>
    </row>
    <row r="598" spans="15:17">
      <c r="O598" s="137"/>
      <c r="P598" s="136"/>
      <c r="Q598" s="138"/>
    </row>
    <row r="599" spans="15:17">
      <c r="O599" s="137"/>
      <c r="P599" s="136"/>
      <c r="Q599" s="138"/>
    </row>
    <row r="600" spans="15:17">
      <c r="O600" s="137"/>
      <c r="P600" s="136"/>
      <c r="Q600" s="138"/>
    </row>
    <row r="601" spans="15:17">
      <c r="O601" s="137"/>
      <c r="P601" s="136"/>
      <c r="Q601" s="138"/>
    </row>
    <row r="602" spans="15:17">
      <c r="O602" s="137"/>
      <c r="P602" s="136"/>
      <c r="Q602" s="138"/>
    </row>
    <row r="603" spans="15:17">
      <c r="O603" s="137"/>
      <c r="P603" s="136"/>
      <c r="Q603" s="138"/>
    </row>
    <row r="604" spans="15:17">
      <c r="O604" s="137"/>
      <c r="P604" s="136"/>
      <c r="Q604" s="138"/>
    </row>
    <row r="605" spans="15:17">
      <c r="O605" s="137"/>
      <c r="P605" s="136"/>
      <c r="Q605" s="138"/>
    </row>
    <row r="606" spans="15:17">
      <c r="O606" s="137"/>
      <c r="P606" s="136"/>
      <c r="Q606" s="138"/>
    </row>
    <row r="607" spans="15:17">
      <c r="O607" s="137"/>
      <c r="P607" s="136"/>
      <c r="Q607" s="138"/>
    </row>
    <row r="608" spans="15:17">
      <c r="O608" s="137"/>
      <c r="P608" s="136"/>
      <c r="Q608" s="138"/>
    </row>
    <row r="609" spans="15:17">
      <c r="O609" s="137"/>
      <c r="P609" s="136"/>
      <c r="Q609" s="138"/>
    </row>
    <row r="610" spans="15:17">
      <c r="O610" s="137"/>
      <c r="P610" s="136"/>
      <c r="Q610" s="138"/>
    </row>
    <row r="611" spans="15:17">
      <c r="O611" s="137"/>
      <c r="P611" s="136"/>
      <c r="Q611" s="138"/>
    </row>
    <row r="612" spans="15:17">
      <c r="O612" s="137"/>
      <c r="P612" s="136"/>
      <c r="Q612" s="138"/>
    </row>
    <row r="613" spans="15:17">
      <c r="O613" s="137"/>
      <c r="P613" s="136"/>
      <c r="Q613" s="138"/>
    </row>
    <row r="614" spans="15:17">
      <c r="O614" s="137"/>
      <c r="P614" s="136"/>
      <c r="Q614" s="138"/>
    </row>
    <row r="615" spans="15:17">
      <c r="O615" s="137"/>
      <c r="P615" s="136"/>
      <c r="Q615" s="138"/>
    </row>
    <row r="616" spans="15:17">
      <c r="O616" s="137"/>
      <c r="P616" s="136"/>
      <c r="Q616" s="138"/>
    </row>
    <row r="617" spans="15:17">
      <c r="O617" s="137"/>
      <c r="P617" s="136"/>
      <c r="Q617" s="138"/>
    </row>
    <row r="618" spans="15:17">
      <c r="O618" s="137"/>
      <c r="P618" s="136"/>
      <c r="Q618" s="138"/>
    </row>
    <row r="619" spans="15:17">
      <c r="O619" s="137"/>
      <c r="P619" s="136"/>
      <c r="Q619" s="138"/>
    </row>
    <row r="620" spans="15:17">
      <c r="O620" s="137"/>
      <c r="P620" s="136"/>
      <c r="Q620" s="138"/>
    </row>
    <row r="621" spans="15:17">
      <c r="O621" s="137"/>
      <c r="P621" s="136"/>
      <c r="Q621" s="138"/>
    </row>
    <row r="622" spans="15:17">
      <c r="O622" s="137"/>
      <c r="P622" s="136"/>
      <c r="Q622" s="138"/>
    </row>
    <row r="623" spans="15:17">
      <c r="O623" s="137"/>
      <c r="P623" s="136"/>
      <c r="Q623" s="138"/>
    </row>
    <row r="624" spans="15:17">
      <c r="O624" s="137"/>
      <c r="P624" s="136"/>
      <c r="Q624" s="138"/>
    </row>
    <row r="625" spans="15:17">
      <c r="O625" s="137"/>
      <c r="P625" s="136"/>
      <c r="Q625" s="138"/>
    </row>
    <row r="626" spans="15:17">
      <c r="O626" s="137"/>
      <c r="P626" s="136"/>
      <c r="Q626" s="138"/>
    </row>
    <row r="627" spans="15:17">
      <c r="O627" s="137"/>
      <c r="P627" s="136"/>
      <c r="Q627" s="138"/>
    </row>
    <row r="628" spans="15:17">
      <c r="O628" s="137"/>
      <c r="P628" s="136"/>
      <c r="Q628" s="138"/>
    </row>
    <row r="629" spans="15:17">
      <c r="O629" s="137"/>
      <c r="P629" s="136"/>
      <c r="Q629" s="138"/>
    </row>
    <row r="630" spans="15:17">
      <c r="O630" s="137"/>
      <c r="P630" s="136"/>
      <c r="Q630" s="138"/>
    </row>
    <row r="631" spans="15:17">
      <c r="O631" s="137"/>
      <c r="P631" s="136"/>
      <c r="Q631" s="138"/>
    </row>
    <row r="632" spans="15:17">
      <c r="O632" s="137"/>
      <c r="P632" s="136"/>
      <c r="Q632" s="138"/>
    </row>
    <row r="633" spans="15:17">
      <c r="O633" s="137"/>
      <c r="P633" s="136"/>
      <c r="Q633" s="138"/>
    </row>
    <row r="634" spans="15:17">
      <c r="O634" s="137"/>
      <c r="P634" s="136"/>
      <c r="Q634" s="138"/>
    </row>
    <row r="635" spans="15:17">
      <c r="O635" s="137"/>
      <c r="P635" s="136"/>
      <c r="Q635" s="138"/>
    </row>
    <row r="636" spans="15:17">
      <c r="O636" s="137"/>
      <c r="P636" s="136"/>
      <c r="Q636" s="138"/>
    </row>
    <row r="637" spans="15:17">
      <c r="O637" s="137"/>
      <c r="P637" s="136"/>
      <c r="Q637" s="138"/>
    </row>
    <row r="638" spans="15:17">
      <c r="O638" s="137"/>
      <c r="P638" s="136"/>
      <c r="Q638" s="138"/>
    </row>
    <row r="639" spans="15:17">
      <c r="O639" s="137"/>
      <c r="P639" s="136"/>
      <c r="Q639" s="138"/>
    </row>
    <row r="640" spans="15:17">
      <c r="O640" s="137"/>
      <c r="P640" s="136"/>
      <c r="Q640" s="138"/>
    </row>
    <row r="641" spans="15:17">
      <c r="O641" s="137"/>
      <c r="P641" s="136"/>
      <c r="Q641" s="138"/>
    </row>
    <row r="642" spans="15:17">
      <c r="O642" s="137"/>
      <c r="P642" s="136"/>
      <c r="Q642" s="138"/>
    </row>
    <row r="643" spans="15:17">
      <c r="O643" s="137"/>
      <c r="P643" s="136"/>
      <c r="Q643" s="138"/>
    </row>
    <row r="644" spans="15:17">
      <c r="O644" s="137"/>
      <c r="P644" s="136"/>
      <c r="Q644" s="138"/>
    </row>
    <row r="645" spans="15:17">
      <c r="O645" s="137"/>
      <c r="P645" s="136"/>
      <c r="Q645" s="138"/>
    </row>
    <row r="646" spans="15:17">
      <c r="O646" s="137"/>
      <c r="P646" s="136"/>
      <c r="Q646" s="138"/>
    </row>
    <row r="647" spans="15:17">
      <c r="O647" s="137"/>
      <c r="P647" s="136"/>
      <c r="Q647" s="138"/>
    </row>
    <row r="648" spans="15:17">
      <c r="O648" s="137"/>
      <c r="P648" s="136"/>
      <c r="Q648" s="138"/>
    </row>
    <row r="649" spans="15:17">
      <c r="O649" s="137"/>
      <c r="P649" s="136"/>
      <c r="Q649" s="138"/>
    </row>
    <row r="650" spans="15:17">
      <c r="O650" s="137"/>
      <c r="P650" s="136"/>
      <c r="Q650" s="138"/>
    </row>
    <row r="651" spans="15:17">
      <c r="O651" s="137"/>
      <c r="P651" s="136"/>
      <c r="Q651" s="138"/>
    </row>
    <row r="652" spans="15:17">
      <c r="O652" s="137"/>
      <c r="P652" s="136"/>
      <c r="Q652" s="138"/>
    </row>
    <row r="653" spans="15:17">
      <c r="O653" s="137"/>
      <c r="P653" s="136"/>
      <c r="Q653" s="138"/>
    </row>
    <row r="654" spans="15:17">
      <c r="O654" s="137"/>
      <c r="P654" s="136"/>
      <c r="Q654" s="138"/>
    </row>
    <row r="655" spans="15:17">
      <c r="O655" s="137"/>
      <c r="P655" s="136"/>
      <c r="Q655" s="138"/>
    </row>
    <row r="656" spans="15:17">
      <c r="O656" s="137"/>
      <c r="P656" s="136"/>
      <c r="Q656" s="138"/>
    </row>
    <row r="657" spans="15:17">
      <c r="O657" s="137"/>
      <c r="P657" s="136"/>
      <c r="Q657" s="138"/>
    </row>
    <row r="658" spans="15:17">
      <c r="O658" s="137"/>
      <c r="P658" s="136"/>
      <c r="Q658" s="138"/>
    </row>
    <row r="659" spans="15:17">
      <c r="O659" s="137"/>
      <c r="P659" s="136"/>
      <c r="Q659" s="138"/>
    </row>
    <row r="660" spans="15:17">
      <c r="O660" s="137"/>
      <c r="P660" s="136"/>
      <c r="Q660" s="138"/>
    </row>
    <row r="661" spans="15:17">
      <c r="O661" s="137"/>
      <c r="P661" s="136"/>
      <c r="Q661" s="138"/>
    </row>
    <row r="662" spans="15:17">
      <c r="O662" s="137"/>
      <c r="P662" s="136"/>
      <c r="Q662" s="138"/>
    </row>
    <row r="663" spans="15:17">
      <c r="O663" s="137"/>
      <c r="P663" s="136"/>
      <c r="Q663" s="138"/>
    </row>
    <row r="664" spans="15:17">
      <c r="O664" s="137"/>
      <c r="P664" s="136"/>
      <c r="Q664" s="138"/>
    </row>
    <row r="665" spans="15:17">
      <c r="O665" s="137"/>
      <c r="P665" s="136"/>
      <c r="Q665" s="138"/>
    </row>
    <row r="666" spans="15:17">
      <c r="O666" s="137"/>
      <c r="P666" s="136"/>
      <c r="Q666" s="138"/>
    </row>
    <row r="667" spans="15:17">
      <c r="O667" s="137"/>
      <c r="P667" s="136"/>
      <c r="Q667" s="138"/>
    </row>
    <row r="668" spans="15:17">
      <c r="O668" s="137"/>
      <c r="P668" s="136"/>
      <c r="Q668" s="138"/>
    </row>
    <row r="669" spans="15:17">
      <c r="O669" s="137"/>
      <c r="P669" s="136"/>
      <c r="Q669" s="138"/>
    </row>
    <row r="670" spans="15:17">
      <c r="O670" s="137"/>
      <c r="P670" s="136"/>
      <c r="Q670" s="138"/>
    </row>
    <row r="671" spans="15:17">
      <c r="O671" s="137"/>
      <c r="P671" s="136"/>
      <c r="Q671" s="138"/>
    </row>
    <row r="672" spans="15:17">
      <c r="O672" s="137"/>
      <c r="P672" s="136"/>
      <c r="Q672" s="138"/>
    </row>
    <row r="673" spans="15:17">
      <c r="O673" s="137"/>
      <c r="P673" s="136"/>
      <c r="Q673" s="138"/>
    </row>
    <row r="674" spans="15:17">
      <c r="O674" s="137"/>
      <c r="P674" s="136"/>
      <c r="Q674" s="138"/>
    </row>
    <row r="675" spans="15:17">
      <c r="O675" s="137"/>
      <c r="P675" s="136"/>
      <c r="Q675" s="138"/>
    </row>
    <row r="676" spans="15:17">
      <c r="O676" s="137"/>
      <c r="P676" s="136"/>
      <c r="Q676" s="138"/>
    </row>
    <row r="677" spans="15:17">
      <c r="O677" s="137"/>
      <c r="P677" s="136"/>
      <c r="Q677" s="138"/>
    </row>
    <row r="678" spans="15:17">
      <c r="O678" s="137"/>
      <c r="P678" s="136"/>
      <c r="Q678" s="138"/>
    </row>
    <row r="679" spans="15:17">
      <c r="O679" s="137"/>
      <c r="P679" s="136"/>
      <c r="Q679" s="138"/>
    </row>
    <row r="680" spans="15:17">
      <c r="O680" s="137"/>
      <c r="P680" s="136"/>
      <c r="Q680" s="138"/>
    </row>
    <row r="681" spans="15:17">
      <c r="O681" s="137"/>
      <c r="P681" s="136"/>
      <c r="Q681" s="138"/>
    </row>
    <row r="682" spans="15:17">
      <c r="O682" s="137"/>
      <c r="P682" s="136"/>
      <c r="Q682" s="138"/>
    </row>
    <row r="683" spans="15:17">
      <c r="O683" s="137"/>
      <c r="P683" s="136"/>
      <c r="Q683" s="138"/>
    </row>
    <row r="684" spans="15:17">
      <c r="O684" s="137"/>
      <c r="P684" s="136"/>
      <c r="Q684" s="138"/>
    </row>
    <row r="685" spans="15:17">
      <c r="O685" s="137"/>
      <c r="P685" s="136"/>
      <c r="Q685" s="138"/>
    </row>
    <row r="686" spans="15:17">
      <c r="O686" s="137"/>
      <c r="P686" s="136"/>
      <c r="Q686" s="138"/>
    </row>
    <row r="687" spans="15:17">
      <c r="O687" s="137"/>
      <c r="P687" s="136"/>
      <c r="Q687" s="138"/>
    </row>
    <row r="688" spans="15:17">
      <c r="O688" s="137"/>
      <c r="P688" s="136"/>
      <c r="Q688" s="138"/>
    </row>
    <row r="689" spans="15:17">
      <c r="O689" s="137"/>
      <c r="P689" s="136"/>
      <c r="Q689" s="138"/>
    </row>
    <row r="690" spans="15:17">
      <c r="O690" s="137"/>
      <c r="P690" s="136"/>
      <c r="Q690" s="138"/>
    </row>
    <row r="691" spans="15:17">
      <c r="O691" s="137"/>
      <c r="P691" s="136"/>
      <c r="Q691" s="138"/>
    </row>
    <row r="692" spans="15:17">
      <c r="O692" s="137"/>
      <c r="P692" s="136"/>
      <c r="Q692" s="138"/>
    </row>
    <row r="693" spans="15:17">
      <c r="O693" s="137"/>
      <c r="P693" s="136"/>
      <c r="Q693" s="138"/>
    </row>
    <row r="694" spans="15:17">
      <c r="O694" s="137"/>
      <c r="P694" s="136"/>
      <c r="Q694" s="138"/>
    </row>
    <row r="695" spans="15:17">
      <c r="O695" s="137"/>
      <c r="P695" s="136"/>
      <c r="Q695" s="138"/>
    </row>
    <row r="696" spans="15:17">
      <c r="O696" s="137"/>
      <c r="P696" s="136"/>
      <c r="Q696" s="138"/>
    </row>
    <row r="697" spans="15:17">
      <c r="O697" s="137"/>
      <c r="P697" s="136"/>
      <c r="Q697" s="138"/>
    </row>
    <row r="698" spans="15:17">
      <c r="O698" s="137"/>
      <c r="P698" s="136"/>
      <c r="Q698" s="138"/>
    </row>
    <row r="699" spans="15:17">
      <c r="O699" s="137"/>
      <c r="P699" s="136"/>
      <c r="Q699" s="138"/>
    </row>
    <row r="700" spans="15:17">
      <c r="O700" s="137"/>
      <c r="P700" s="136"/>
      <c r="Q700" s="138"/>
    </row>
    <row r="701" spans="15:17">
      <c r="O701" s="137"/>
      <c r="P701" s="136"/>
      <c r="Q701" s="138"/>
    </row>
    <row r="702" spans="15:17">
      <c r="O702" s="137"/>
      <c r="P702" s="136"/>
      <c r="Q702" s="138"/>
    </row>
    <row r="703" spans="15:17">
      <c r="O703" s="137"/>
      <c r="P703" s="136"/>
      <c r="Q703" s="138"/>
    </row>
    <row r="704" spans="15:17">
      <c r="O704" s="137"/>
      <c r="P704" s="136"/>
      <c r="Q704" s="138"/>
    </row>
    <row r="705" spans="15:17">
      <c r="O705" s="137"/>
      <c r="P705" s="136"/>
      <c r="Q705" s="138"/>
    </row>
    <row r="706" spans="15:17">
      <c r="O706" s="137"/>
      <c r="P706" s="136"/>
      <c r="Q706" s="138"/>
    </row>
    <row r="707" spans="15:17">
      <c r="O707" s="137"/>
      <c r="P707" s="136"/>
      <c r="Q707" s="138"/>
    </row>
    <row r="708" spans="15:17">
      <c r="O708" s="137"/>
      <c r="P708" s="136"/>
      <c r="Q708" s="138"/>
    </row>
    <row r="709" spans="15:17">
      <c r="O709" s="137"/>
      <c r="P709" s="136"/>
      <c r="Q709" s="138"/>
    </row>
    <row r="710" spans="15:17">
      <c r="O710" s="137"/>
      <c r="P710" s="136"/>
      <c r="Q710" s="138"/>
    </row>
    <row r="711" spans="15:17">
      <c r="O711" s="137"/>
      <c r="P711" s="136"/>
      <c r="Q711" s="138"/>
    </row>
    <row r="712" spans="15:17">
      <c r="O712" s="137"/>
      <c r="P712" s="136"/>
      <c r="Q712" s="138"/>
    </row>
    <row r="713" spans="15:17">
      <c r="O713" s="137"/>
      <c r="P713" s="136"/>
      <c r="Q713" s="138"/>
    </row>
    <row r="714" spans="15:17">
      <c r="O714" s="137"/>
      <c r="P714" s="136"/>
      <c r="Q714" s="138"/>
    </row>
    <row r="715" spans="15:17">
      <c r="O715" s="137"/>
      <c r="P715" s="136"/>
      <c r="Q715" s="138"/>
    </row>
    <row r="716" spans="15:17">
      <c r="O716" s="137"/>
      <c r="P716" s="136"/>
      <c r="Q716" s="138"/>
    </row>
    <row r="717" spans="15:17">
      <c r="O717" s="137"/>
      <c r="P717" s="136"/>
      <c r="Q717" s="138"/>
    </row>
    <row r="718" spans="15:17">
      <c r="O718" s="137"/>
      <c r="P718" s="136"/>
      <c r="Q718" s="138"/>
    </row>
    <row r="719" spans="15:17">
      <c r="O719" s="137"/>
      <c r="P719" s="136"/>
      <c r="Q719" s="138"/>
    </row>
    <row r="720" spans="15:17">
      <c r="O720" s="137"/>
      <c r="P720" s="136"/>
      <c r="Q720" s="138"/>
    </row>
    <row r="721" spans="15:17">
      <c r="O721" s="137"/>
      <c r="P721" s="136"/>
      <c r="Q721" s="138"/>
    </row>
    <row r="722" spans="15:17">
      <c r="O722" s="137"/>
      <c r="P722" s="136"/>
      <c r="Q722" s="138"/>
    </row>
    <row r="723" spans="15:17">
      <c r="O723" s="137"/>
      <c r="P723" s="136"/>
      <c r="Q723" s="138"/>
    </row>
    <row r="724" spans="15:17">
      <c r="O724" s="137"/>
      <c r="P724" s="136"/>
      <c r="Q724" s="138"/>
    </row>
    <row r="725" spans="15:17">
      <c r="O725" s="137"/>
      <c r="P725" s="136"/>
      <c r="Q725" s="138"/>
    </row>
    <row r="726" spans="15:17">
      <c r="O726" s="137"/>
      <c r="P726" s="136"/>
      <c r="Q726" s="138"/>
    </row>
    <row r="727" spans="15:17">
      <c r="O727" s="137"/>
      <c r="P727" s="136"/>
      <c r="Q727" s="138"/>
    </row>
    <row r="728" spans="15:17">
      <c r="O728" s="137"/>
      <c r="P728" s="136"/>
      <c r="Q728" s="138"/>
    </row>
    <row r="729" spans="15:17">
      <c r="O729" s="137"/>
      <c r="P729" s="136"/>
      <c r="Q729" s="138"/>
    </row>
    <row r="730" spans="15:17">
      <c r="O730" s="137"/>
      <c r="P730" s="136"/>
      <c r="Q730" s="138"/>
    </row>
    <row r="731" spans="15:17">
      <c r="O731" s="137"/>
      <c r="P731" s="136"/>
      <c r="Q731" s="138"/>
    </row>
    <row r="732" spans="15:17">
      <c r="O732" s="137"/>
      <c r="P732" s="136"/>
      <c r="Q732" s="138"/>
    </row>
    <row r="733" spans="15:17">
      <c r="O733" s="137"/>
      <c r="P733" s="136"/>
      <c r="Q733" s="138"/>
    </row>
    <row r="734" spans="15:17">
      <c r="O734" s="137"/>
      <c r="P734" s="136"/>
      <c r="Q734" s="138"/>
    </row>
    <row r="735" spans="15:17">
      <c r="O735" s="137"/>
      <c r="P735" s="136"/>
      <c r="Q735" s="138"/>
    </row>
    <row r="736" spans="15:17">
      <c r="O736" s="137"/>
      <c r="P736" s="136"/>
      <c r="Q736" s="138"/>
    </row>
    <row r="737" spans="15:17">
      <c r="O737" s="137"/>
      <c r="P737" s="136"/>
      <c r="Q737" s="138"/>
    </row>
    <row r="738" spans="15:17">
      <c r="O738" s="137"/>
      <c r="P738" s="136"/>
      <c r="Q738" s="138"/>
    </row>
    <row r="739" spans="15:17">
      <c r="O739" s="137"/>
      <c r="P739" s="136"/>
      <c r="Q739" s="138"/>
    </row>
    <row r="740" spans="15:17">
      <c r="O740" s="137"/>
      <c r="P740" s="136"/>
      <c r="Q740" s="138"/>
    </row>
    <row r="741" spans="15:17">
      <c r="O741" s="137"/>
      <c r="P741" s="136"/>
      <c r="Q741" s="138"/>
    </row>
    <row r="742" spans="15:17">
      <c r="O742" s="137"/>
      <c r="P742" s="136"/>
      <c r="Q742" s="138"/>
    </row>
    <row r="743" spans="15:17">
      <c r="O743" s="137"/>
      <c r="P743" s="136"/>
      <c r="Q743" s="138"/>
    </row>
    <row r="744" spans="15:17">
      <c r="O744" s="137"/>
      <c r="P744" s="136"/>
      <c r="Q744" s="138"/>
    </row>
    <row r="745" spans="15:17">
      <c r="O745" s="137"/>
      <c r="P745" s="136"/>
      <c r="Q745" s="138"/>
    </row>
    <row r="746" spans="15:17">
      <c r="O746" s="137"/>
      <c r="P746" s="136"/>
      <c r="Q746" s="138"/>
    </row>
    <row r="747" spans="15:17">
      <c r="O747" s="137"/>
      <c r="P747" s="136"/>
      <c r="Q747" s="138"/>
    </row>
    <row r="748" spans="15:17">
      <c r="O748" s="137"/>
      <c r="P748" s="136"/>
      <c r="Q748" s="138"/>
    </row>
    <row r="749" spans="15:17">
      <c r="O749" s="137"/>
      <c r="P749" s="136"/>
      <c r="Q749" s="138"/>
    </row>
    <row r="750" spans="15:17">
      <c r="O750" s="137"/>
      <c r="P750" s="136"/>
      <c r="Q750" s="138"/>
    </row>
    <row r="751" spans="15:17">
      <c r="O751" s="137"/>
      <c r="P751" s="136"/>
      <c r="Q751" s="138"/>
    </row>
    <row r="752" spans="15:17">
      <c r="O752" s="137"/>
      <c r="P752" s="136"/>
      <c r="Q752" s="138"/>
    </row>
    <row r="753" spans="15:17">
      <c r="O753" s="137"/>
      <c r="P753" s="136"/>
      <c r="Q753" s="138"/>
    </row>
    <row r="754" spans="15:17">
      <c r="O754" s="137"/>
      <c r="P754" s="136"/>
      <c r="Q754" s="138"/>
    </row>
    <row r="755" spans="15:17">
      <c r="O755" s="137"/>
      <c r="P755" s="136"/>
      <c r="Q755" s="138"/>
    </row>
    <row r="756" spans="15:17">
      <c r="O756" s="137"/>
      <c r="P756" s="136"/>
      <c r="Q756" s="138"/>
    </row>
    <row r="757" spans="15:17">
      <c r="O757" s="137"/>
      <c r="P757" s="136"/>
      <c r="Q757" s="138"/>
    </row>
    <row r="758" spans="15:17">
      <c r="O758" s="137"/>
      <c r="P758" s="136"/>
      <c r="Q758" s="138"/>
    </row>
    <row r="759" spans="15:17">
      <c r="O759" s="137"/>
      <c r="P759" s="136"/>
      <c r="Q759" s="138"/>
    </row>
    <row r="760" spans="15:17">
      <c r="O760" s="137"/>
      <c r="P760" s="136"/>
      <c r="Q760" s="138"/>
    </row>
    <row r="761" spans="15:17">
      <c r="O761" s="137"/>
      <c r="P761" s="136"/>
      <c r="Q761" s="138"/>
    </row>
    <row r="762" spans="15:17">
      <c r="O762" s="137"/>
      <c r="P762" s="136"/>
      <c r="Q762" s="138"/>
    </row>
    <row r="763" spans="15:17">
      <c r="O763" s="137"/>
      <c r="P763" s="136"/>
      <c r="Q763" s="138"/>
    </row>
    <row r="764" spans="15:17">
      <c r="O764" s="137"/>
      <c r="P764" s="136"/>
      <c r="Q764" s="138"/>
    </row>
    <row r="765" spans="15:17">
      <c r="O765" s="137"/>
      <c r="P765" s="136"/>
      <c r="Q765" s="138"/>
    </row>
    <row r="766" spans="15:17">
      <c r="O766" s="137"/>
      <c r="P766" s="136"/>
      <c r="Q766" s="138"/>
    </row>
    <row r="767" spans="15:17">
      <c r="O767" s="137"/>
      <c r="P767" s="136"/>
      <c r="Q767" s="138"/>
    </row>
    <row r="768" spans="15:17">
      <c r="O768" s="137"/>
      <c r="P768" s="136"/>
      <c r="Q768" s="138"/>
    </row>
    <row r="769" spans="15:17">
      <c r="O769" s="137"/>
      <c r="P769" s="136"/>
      <c r="Q769" s="138"/>
    </row>
    <row r="770" spans="15:17">
      <c r="O770" s="137"/>
      <c r="P770" s="136"/>
      <c r="Q770" s="138"/>
    </row>
    <row r="771" spans="15:17">
      <c r="O771" s="137"/>
      <c r="P771" s="136"/>
      <c r="Q771" s="138"/>
    </row>
    <row r="772" spans="15:17">
      <c r="O772" s="137"/>
      <c r="P772" s="136"/>
      <c r="Q772" s="138"/>
    </row>
    <row r="773" spans="15:17">
      <c r="O773" s="137"/>
      <c r="P773" s="136"/>
      <c r="Q773" s="138"/>
    </row>
    <row r="774" spans="15:17">
      <c r="O774" s="137"/>
      <c r="P774" s="136"/>
      <c r="Q774" s="138"/>
    </row>
    <row r="775" spans="15:17">
      <c r="O775" s="137"/>
      <c r="P775" s="136"/>
      <c r="Q775" s="138"/>
    </row>
    <row r="776" spans="15:17">
      <c r="O776" s="137"/>
      <c r="P776" s="136"/>
      <c r="Q776" s="138"/>
    </row>
    <row r="777" spans="15:17">
      <c r="O777" s="137"/>
      <c r="P777" s="136"/>
      <c r="Q777" s="138"/>
    </row>
    <row r="778" spans="15:17">
      <c r="O778" s="137"/>
      <c r="P778" s="136"/>
      <c r="Q778" s="138"/>
    </row>
    <row r="779" spans="15:17">
      <c r="O779" s="137"/>
      <c r="P779" s="136"/>
      <c r="Q779" s="138"/>
    </row>
    <row r="780" spans="15:17">
      <c r="O780" s="137"/>
      <c r="P780" s="136"/>
      <c r="Q780" s="138"/>
    </row>
    <row r="781" spans="15:17">
      <c r="O781" s="137"/>
      <c r="P781" s="136"/>
      <c r="Q781" s="138"/>
    </row>
    <row r="782" spans="15:17">
      <c r="O782" s="137"/>
      <c r="P782" s="136"/>
      <c r="Q782" s="138"/>
    </row>
    <row r="783" spans="15:17">
      <c r="O783" s="137"/>
      <c r="P783" s="136"/>
      <c r="Q783" s="138"/>
    </row>
    <row r="784" spans="15:17">
      <c r="O784" s="137"/>
      <c r="P784" s="136"/>
      <c r="Q784" s="138"/>
    </row>
    <row r="785" spans="15:17">
      <c r="O785" s="137"/>
      <c r="P785" s="136"/>
      <c r="Q785" s="138"/>
    </row>
    <row r="786" spans="15:17">
      <c r="O786" s="137"/>
      <c r="P786" s="136"/>
      <c r="Q786" s="138"/>
    </row>
    <row r="787" spans="15:17">
      <c r="O787" s="137"/>
      <c r="P787" s="136"/>
      <c r="Q787" s="138"/>
    </row>
    <row r="788" spans="15:17">
      <c r="O788" s="137"/>
      <c r="P788" s="136"/>
      <c r="Q788" s="138"/>
    </row>
    <row r="789" spans="15:17">
      <c r="O789" s="137"/>
      <c r="P789" s="136"/>
      <c r="Q789" s="138"/>
    </row>
    <row r="790" spans="15:17">
      <c r="O790" s="137"/>
      <c r="P790" s="136"/>
      <c r="Q790" s="138"/>
    </row>
    <row r="791" spans="15:17">
      <c r="O791" s="137"/>
      <c r="P791" s="136"/>
      <c r="Q791" s="138"/>
    </row>
    <row r="792" spans="15:17">
      <c r="O792" s="137"/>
      <c r="P792" s="136"/>
      <c r="Q792" s="138"/>
    </row>
    <row r="793" spans="15:17">
      <c r="O793" s="137"/>
      <c r="P793" s="136"/>
      <c r="Q793" s="138"/>
    </row>
    <row r="794" spans="15:17">
      <c r="O794" s="137"/>
      <c r="P794" s="136"/>
      <c r="Q794" s="138"/>
    </row>
    <row r="795" spans="15:17">
      <c r="O795" s="137"/>
      <c r="P795" s="136"/>
      <c r="Q795" s="138"/>
    </row>
    <row r="796" spans="15:17">
      <c r="O796" s="137"/>
      <c r="P796" s="136"/>
      <c r="Q796" s="138"/>
    </row>
    <row r="797" spans="15:17">
      <c r="O797" s="137"/>
      <c r="P797" s="136"/>
      <c r="Q797" s="138"/>
    </row>
    <row r="798" spans="15:17">
      <c r="O798" s="137"/>
      <c r="P798" s="136"/>
      <c r="Q798" s="138"/>
    </row>
    <row r="799" spans="15:17">
      <c r="O799" s="137"/>
      <c r="P799" s="136"/>
      <c r="Q799" s="138"/>
    </row>
    <row r="800" spans="15:17">
      <c r="O800" s="137"/>
      <c r="P800" s="136"/>
      <c r="Q800" s="138"/>
    </row>
    <row r="801" spans="15:17">
      <c r="O801" s="137"/>
      <c r="P801" s="136"/>
      <c r="Q801" s="138"/>
    </row>
    <row r="802" spans="15:17">
      <c r="O802" s="137"/>
      <c r="P802" s="136"/>
      <c r="Q802" s="138"/>
    </row>
    <row r="803" spans="15:17">
      <c r="O803" s="137"/>
      <c r="P803" s="136"/>
      <c r="Q803" s="138"/>
    </row>
    <row r="804" spans="15:17">
      <c r="O804" s="137"/>
      <c r="P804" s="136"/>
      <c r="Q804" s="138"/>
    </row>
    <row r="805" spans="15:17">
      <c r="O805" s="137"/>
      <c r="P805" s="136"/>
      <c r="Q805" s="138"/>
    </row>
    <row r="806" spans="15:17">
      <c r="O806" s="137"/>
      <c r="P806" s="136"/>
      <c r="Q806" s="138"/>
    </row>
    <row r="807" spans="15:17">
      <c r="O807" s="137"/>
      <c r="P807" s="136"/>
      <c r="Q807" s="138"/>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sheetPr codeName="Sheet26"/>
  <dimension ref="A1:C8"/>
  <sheetViews>
    <sheetView workbookViewId="0">
      <selection activeCell="D5" sqref="D5"/>
    </sheetView>
  </sheetViews>
  <sheetFormatPr defaultColWidth="9.140625" defaultRowHeight="15"/>
  <cols>
    <col min="1" max="1" width="11.42578125" style="39" customWidth="1"/>
    <col min="2" max="2" width="9" style="16" customWidth="1"/>
    <col min="3" max="16384" width="9.140625" style="16"/>
  </cols>
  <sheetData>
    <row r="1" spans="1:3" s="38" customFormat="1">
      <c r="B1" s="40" t="s">
        <v>9</v>
      </c>
      <c r="C1" s="40" t="s">
        <v>10</v>
      </c>
    </row>
    <row r="2" spans="1:3">
      <c r="A2" s="39" t="s">
        <v>64</v>
      </c>
      <c r="B2" s="41" t="s">
        <v>65</v>
      </c>
      <c r="C2" s="41" t="s">
        <v>65</v>
      </c>
    </row>
    <row r="3" spans="1:3">
      <c r="A3" s="39" t="s">
        <v>66</v>
      </c>
      <c r="B3" s="42">
        <v>0.375</v>
      </c>
      <c r="C3" s="42">
        <v>0.70833333333333304</v>
      </c>
    </row>
    <row r="4" spans="1:3">
      <c r="A4" s="39" t="s">
        <v>67</v>
      </c>
      <c r="B4" s="42">
        <v>0.375</v>
      </c>
      <c r="C4" s="42">
        <v>0.70833333333333304</v>
      </c>
    </row>
    <row r="5" spans="1:3">
      <c r="A5" s="39" t="s">
        <v>68</v>
      </c>
      <c r="B5" s="42">
        <v>0.375</v>
      </c>
      <c r="C5" s="42">
        <v>0.70833333333333304</v>
      </c>
    </row>
    <row r="6" spans="1:3">
      <c r="A6" s="39" t="s">
        <v>69</v>
      </c>
      <c r="B6" s="42">
        <v>0.375</v>
      </c>
      <c r="C6" s="42">
        <v>0.70833333333333304</v>
      </c>
    </row>
    <row r="7" spans="1:3">
      <c r="A7" s="39" t="s">
        <v>70</v>
      </c>
      <c r="B7" s="42">
        <v>0.375</v>
      </c>
      <c r="C7" s="42">
        <v>0.70833333333333304</v>
      </c>
    </row>
    <row r="8" spans="1:3">
      <c r="A8" s="39" t="s">
        <v>71</v>
      </c>
      <c r="B8" s="42">
        <v>0.41666666666666702</v>
      </c>
      <c r="C8" s="42">
        <v>0.66666666666666696</v>
      </c>
    </row>
  </sheetData>
  <sheetProtection sheet="1" formatCells="0" formatColumns="0" formatRows="0" insertColumns="0" insertRows="0" insertHyperlinks="0" deleteColumns="0" deleteRows="0" sort="0" autoFilter="0" pivotTables="0"/>
  <dataValidations count="1">
    <dataValidation type="list" allowBlank="1" showInputMessage="1" showErrorMessage="1" sqref="B2:C8">
      <formula1>Operating_Hours</formula1>
    </dataValidation>
  </dataValidation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sheetPr codeName="Sheet19"/>
  <dimension ref="A1:G2"/>
  <sheetViews>
    <sheetView topLeftCell="B1" workbookViewId="0">
      <selection activeCell="D14" sqref="D14"/>
    </sheetView>
  </sheetViews>
  <sheetFormatPr defaultColWidth="9.140625" defaultRowHeight="15"/>
  <cols>
    <col min="1" max="1" width="8" style="29" hidden="1" customWidth="1"/>
    <col min="2" max="2" width="21.7109375" style="29" customWidth="1"/>
    <col min="3" max="3" width="18" style="29" customWidth="1"/>
    <col min="4" max="4" width="23" style="29" customWidth="1"/>
    <col min="5" max="5" width="23" style="16" customWidth="1"/>
    <col min="6" max="6" width="23.28515625" style="16" customWidth="1"/>
    <col min="7" max="7" width="24.140625" style="16" customWidth="1"/>
    <col min="8" max="8" width="9.140625" style="16"/>
    <col min="9" max="10" width="9.140625" style="16" customWidth="1"/>
    <col min="11" max="16384" width="9.140625" style="16"/>
  </cols>
  <sheetData>
    <row r="1" spans="1:7" ht="28.5" customHeight="1">
      <c r="A1" s="30" t="s">
        <v>72</v>
      </c>
      <c r="B1" s="31" t="s">
        <v>6</v>
      </c>
      <c r="C1" s="31" t="s">
        <v>7</v>
      </c>
      <c r="D1" s="31" t="s">
        <v>73</v>
      </c>
      <c r="E1" s="31" t="s">
        <v>74</v>
      </c>
      <c r="F1" s="31" t="s">
        <v>75</v>
      </c>
      <c r="G1" s="31" t="s">
        <v>76</v>
      </c>
    </row>
    <row r="2" spans="1:7">
      <c r="A2" s="32">
        <v>1</v>
      </c>
      <c r="B2" s="33" t="s">
        <v>77</v>
      </c>
      <c r="C2" s="34" t="s">
        <v>38</v>
      </c>
      <c r="D2" s="35">
        <v>7.25</v>
      </c>
      <c r="E2" s="36">
        <v>20</v>
      </c>
      <c r="F2" s="37">
        <v>50</v>
      </c>
      <c r="G2" s="37">
        <v>5</v>
      </c>
    </row>
  </sheetData>
  <sheetProtection formatCells="0" formatColumns="0" formatRows="0" insertColumns="0" insertRows="0" insertHyperlinks="0" deleteColumns="0" deleteRows="0" sort="0" autoFilter="0" pivotTables="0"/>
  <dataValidations count="4">
    <dataValidation type="list" allowBlank="1" showInputMessage="1" showErrorMessage="1" sqref="C2">
      <formula1>Skill_Names</formula1>
    </dataValidation>
    <dataValidation type="custom" showInputMessage="1" showErrorMessage="1" errorTitle="Invalid Value" error="Please ensure that the Minimum Weekly Hours are less than or equal to the Maximum Weekly Hours" promptTitle="Minimum Weekly Hours" prompt="Auto-scheduling will attempt to ensure that every employee receives their minimum weekly hours before making additional assignments." sqref="E2">
      <formula1>AND(E2&lt;=F2)</formula1>
    </dataValidation>
    <dataValidation type="custom" allowBlank="1" showInputMessage="1" showErrorMessage="1" error="Please ensure that the Maximum Work Days per week are between 1 and 7" promptTitle="Maximum Work Days Per Week" prompt="Auto-scheduling will not make an assignment that requires an employee to work more that their maximum days per week." sqref="G2">
      <formula1>AND(G2&gt;0,G2&lt;=7)</formula1>
    </dataValidation>
    <dataValidation type="custom" allowBlank="1" showInputMessage="1" showErrorMessage="1" error="Please ensure that the Minimum Weekly Hours are less than or equal to the Maximum Weekly Hours" promptTitle="Maximum Weekly Hours" prompt="Auto-scheduling will not make an assignment that requires an employee to work more that their maximum weekly hours." sqref="F2">
      <formula1>AND(F2&gt;0,F2&gt;=E2)</formula1>
    </dataValidation>
  </dataValidations>
  <pageMargins left="0.7" right="0.7" top="0.75" bottom="0.75" header="0.3" footer="0.3"/>
  <pageSetup orientation="portrait" r:id="rId1"/>
  <drawing r:id="rId2"/>
  <legacyDrawing r:id="rId3"/>
  <tableParts count="1">
    <tablePart r:id="rId4"/>
  </tableParts>
</worksheet>
</file>

<file path=xl/worksheets/sheet22.xml><?xml version="1.0" encoding="utf-8"?>
<worksheet xmlns="http://schemas.openxmlformats.org/spreadsheetml/2006/main" xmlns:r="http://schemas.openxmlformats.org/officeDocument/2006/relationships">
  <sheetPr codeName="Sheet14"/>
  <dimension ref="A1:E51"/>
  <sheetViews>
    <sheetView workbookViewId="0">
      <selection activeCell="B8" sqref="B8"/>
    </sheetView>
  </sheetViews>
  <sheetFormatPr defaultColWidth="9.140625" defaultRowHeight="15"/>
  <cols>
    <col min="1" max="1" width="28.85546875" style="16" customWidth="1"/>
    <col min="2" max="2" width="30.140625" style="16" customWidth="1"/>
    <col min="3" max="3" width="9.140625" style="16"/>
    <col min="4" max="4" width="10.5703125" style="16" customWidth="1"/>
    <col min="5" max="5" width="15.42578125" style="16" customWidth="1"/>
    <col min="6" max="15" width="103.42578125" style="16" customWidth="1"/>
    <col min="16" max="16384" width="9.140625" style="16"/>
  </cols>
  <sheetData>
    <row r="1" spans="1:2">
      <c r="A1" s="20" t="s">
        <v>78</v>
      </c>
    </row>
    <row r="2" spans="1:2">
      <c r="A2" s="16" t="s">
        <v>79</v>
      </c>
      <c r="B2" s="21">
        <v>41483</v>
      </c>
    </row>
    <row r="3" spans="1:2">
      <c r="A3" s="20"/>
    </row>
    <row r="4" spans="1:2">
      <c r="A4" s="16" t="s">
        <v>80</v>
      </c>
      <c r="B4" s="22" t="s">
        <v>81</v>
      </c>
    </row>
    <row r="6" spans="1:2">
      <c r="A6" s="16" t="s">
        <v>82</v>
      </c>
      <c r="B6" s="22" t="s">
        <v>83</v>
      </c>
    </row>
    <row r="7" spans="1:2">
      <c r="B7" s="23"/>
    </row>
    <row r="8" spans="1:2">
      <c r="A8" s="24" t="s">
        <v>84</v>
      </c>
      <c r="B8" s="25">
        <v>150</v>
      </c>
    </row>
    <row r="10" spans="1:2">
      <c r="A10" s="16" t="s">
        <v>85</v>
      </c>
    </row>
    <row r="26" spans="5:5">
      <c r="E26" s="26"/>
    </row>
    <row r="27" spans="5:5">
      <c r="E27" s="26"/>
    </row>
    <row r="28" spans="5:5">
      <c r="E28" s="26"/>
    </row>
    <row r="29" spans="5:5">
      <c r="E29" s="26"/>
    </row>
    <row r="30" spans="5:5">
      <c r="E30" s="26"/>
    </row>
    <row r="31" spans="5:5">
      <c r="E31" s="26"/>
    </row>
    <row r="32" spans="5:5">
      <c r="E32" s="26"/>
    </row>
    <row r="33" spans="5:5">
      <c r="E33" s="26"/>
    </row>
    <row r="34" spans="5:5">
      <c r="E34" s="27"/>
    </row>
    <row r="35" spans="5:5">
      <c r="E35" s="27"/>
    </row>
    <row r="36" spans="5:5">
      <c r="E36" s="27"/>
    </row>
    <row r="37" spans="5:5">
      <c r="E37" s="27"/>
    </row>
    <row r="38" spans="5:5">
      <c r="E38" s="27"/>
    </row>
    <row r="39" spans="5:5">
      <c r="E39" s="27"/>
    </row>
    <row r="40" spans="5:5">
      <c r="E40" s="27"/>
    </row>
    <row r="41" spans="5:5">
      <c r="E41" s="27"/>
    </row>
    <row r="51" spans="1:1">
      <c r="A51" s="28"/>
    </row>
  </sheetData>
  <sheetProtection sheet="1" formatCells="0" formatColumns="0" formatRows="0" insertColumns="0" insertRows="0" insertHyperlinks="0" deleteColumns="0" deleteRows="0" sort="0" autoFilter="0" pivotTables="0"/>
  <dataValidations count="4">
    <dataValidation type="date" operator="greaterThan" allowBlank="1" showInputMessage="1" showErrorMessage="1" errorTitle="Invalid Date Format" error="Enter a date after January 1, 1970 in mm/dd/yyyy format." promptTitle="Week Starts On" prompt="Enter the date (mm/dd/yyyy) of that the schedule starts on.  You may leave this blank for an undated schedule." sqref="B2">
      <formula1>25569</formula1>
    </dataValidation>
    <dataValidation type="list" allowBlank="1" showInputMessage="1" showErrorMessage="1" prompt="Changing the size of the scheduling time slot causes a lot of changes to this workbook that may take a few minutes to process.  Please be patient." sqref="B4">
      <formula1>Time_Slots</formula1>
    </dataValidation>
    <dataValidation type="list" showInputMessage="1" showErrorMessage="1" sqref="B6">
      <formula1>Planning_Levels</formula1>
    </dataValidation>
    <dataValidation type="whole" operator="greaterThan" showInputMessage="1" showErrorMessage="1" promptTitle="Variable Labor Increment" prompt="This option controls the increment that is used for Variable Staffing table when defining your Staffing Needs" sqref="B8">
      <formula1>0</formula1>
    </dataValidation>
  </dataValidation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sheetPr codeName="Sheet22"/>
  <dimension ref="A1:B46"/>
  <sheetViews>
    <sheetView topLeftCell="A16" workbookViewId="0">
      <selection activeCell="B47" sqref="B47"/>
    </sheetView>
  </sheetViews>
  <sheetFormatPr defaultColWidth="9.140625" defaultRowHeight="15"/>
  <cols>
    <col min="1" max="1" width="38.7109375" customWidth="1"/>
    <col min="2" max="2" width="33.85546875" customWidth="1"/>
  </cols>
  <sheetData>
    <row r="1" spans="1:2">
      <c r="A1" s="1" t="s">
        <v>86</v>
      </c>
    </row>
    <row r="2" spans="1:2">
      <c r="A2" t="s">
        <v>87</v>
      </c>
      <c r="B2" s="9">
        <v>24</v>
      </c>
    </row>
    <row r="4" spans="1:2">
      <c r="A4" s="1" t="s">
        <v>88</v>
      </c>
    </row>
    <row r="5" spans="1:2">
      <c r="A5" t="s">
        <v>89</v>
      </c>
      <c r="B5" s="9">
        <v>3</v>
      </c>
    </row>
    <row r="6" spans="1:2">
      <c r="A6" t="s">
        <v>90</v>
      </c>
      <c r="B6" s="9">
        <v>4</v>
      </c>
    </row>
    <row r="7" spans="1:2">
      <c r="A7" t="s">
        <v>91</v>
      </c>
      <c r="B7" s="9" t="str">
        <f ca="1">MID(CELL("address",'Staff Assignments'!A2),FIND("]",CELL("address",'Staff Assignments'!A2))+1,FIND("'",CELL("address",'Staff Assignments'!A2),FIND("]",CELL("address",'Staff Assignments'!A2)))-FIND("]",CELL("address",'Staff Assignments'!A2))-1)</f>
        <v>Staff Assignments</v>
      </c>
    </row>
    <row r="8" spans="1:2">
      <c r="A8" t="s">
        <v>92</v>
      </c>
      <c r="B8" s="9" t="str">
        <f ca="1">MID(CELL("address",'Over and Under Detail'!A1),FIND("]",CELL("address",'Over and Under Detail'!A1))+1,FIND("'",CELL("address",'Over and Under Detail'!A1),FIND("]",CELL("address",'Over and Under Detail'!A1)))-FIND("]",CELL("address",'Over and Under Detail'!A1))-1)</f>
        <v>Over and Under Detail</v>
      </c>
    </row>
    <row r="9" spans="1:2">
      <c r="A9" t="s">
        <v>7</v>
      </c>
      <c r="B9" s="9" t="str">
        <f ca="1">OFFSET(Staff_Assignments_Input_Area,Proposed_Schedule_Selection_Row-4,-1,1,1)</f>
        <v>Customer Service Rep</v>
      </c>
    </row>
    <row r="10" spans="1:2">
      <c r="A10" t="s">
        <v>4</v>
      </c>
      <c r="B10" s="9" t="str">
        <f ca="1">OFFSET(Staff_Assignments_Input_Area,-2,Proposed_Schedule_Selection_Column-3,1,1)</f>
        <v>Sunday</v>
      </c>
    </row>
    <row r="11" spans="1:2">
      <c r="A11" t="s">
        <v>93</v>
      </c>
      <c r="B11" s="10">
        <f ca="1">MATCH(B10,'Over and Under Detail'!C1:I1,0)+COLUMN('Over and Under Detail'!C1)-2</f>
        <v>2</v>
      </c>
    </row>
    <row r="12" spans="1:2">
      <c r="A12" t="s">
        <v>7</v>
      </c>
      <c r="B12" s="9">
        <f ca="1">MATCH(B9,'Over and Under Detail'!Skill_Labels,0)-1</f>
        <v>1</v>
      </c>
    </row>
    <row r="13" spans="1:2">
      <c r="A13" t="s">
        <v>94</v>
      </c>
      <c r="B13" s="11">
        <f>COUNTA(Skills_Table[Role])</f>
        <v>1</v>
      </c>
    </row>
    <row r="16" spans="1:2">
      <c r="A16" t="s">
        <v>95</v>
      </c>
      <c r="B16" s="12"/>
    </row>
    <row r="17" spans="1:2">
      <c r="A17" s="13"/>
      <c r="B17" s="14"/>
    </row>
    <row r="18" spans="1:2">
      <c r="A18" t="s">
        <v>96</v>
      </c>
      <c r="B18" s="9">
        <v>317261468</v>
      </c>
    </row>
    <row r="19" spans="1:2">
      <c r="A19" t="s">
        <v>97</v>
      </c>
      <c r="B19" s="9"/>
    </row>
    <row r="20" spans="1:2">
      <c r="A20" s="15" t="s">
        <v>98</v>
      </c>
      <c r="B20" s="9"/>
    </row>
    <row r="21" spans="1:2">
      <c r="A21" s="15" t="s">
        <v>99</v>
      </c>
      <c r="B21" s="9"/>
    </row>
    <row r="22" spans="1:2">
      <c r="A22" s="15" t="s">
        <v>100</v>
      </c>
      <c r="B22" s="9"/>
    </row>
    <row r="23" spans="1:2">
      <c r="A23" s="15"/>
    </row>
    <row r="24" spans="1:2">
      <c r="A24" s="4" t="s">
        <v>101</v>
      </c>
    </row>
    <row r="25" spans="1:2">
      <c r="A25" s="16" t="s">
        <v>102</v>
      </c>
      <c r="B25" s="17" t="s">
        <v>51</v>
      </c>
    </row>
    <row r="26" spans="1:2">
      <c r="A26" s="15" t="s">
        <v>103</v>
      </c>
      <c r="B26" s="146" t="s">
        <v>104</v>
      </c>
    </row>
    <row r="28" spans="1:2">
      <c r="A28" s="18" t="s">
        <v>105</v>
      </c>
    </row>
    <row r="29" spans="1:2">
      <c r="A29" t="s">
        <v>106</v>
      </c>
      <c r="B29" t="b">
        <v>0</v>
      </c>
    </row>
    <row r="30" spans="1:2">
      <c r="A30" s="15" t="s">
        <v>107</v>
      </c>
      <c r="B30" t="s">
        <v>108</v>
      </c>
    </row>
    <row r="31" spans="1:2">
      <c r="A31" s="15" t="s">
        <v>109</v>
      </c>
      <c r="B31" t="b">
        <v>1</v>
      </c>
    </row>
    <row r="32" spans="1:2">
      <c r="A32" s="15" t="s">
        <v>110</v>
      </c>
      <c r="B32" t="s">
        <v>111</v>
      </c>
    </row>
    <row r="33" spans="1:2">
      <c r="A33" s="15" t="s">
        <v>112</v>
      </c>
      <c r="B33" t="b">
        <v>0</v>
      </c>
    </row>
    <row r="36" spans="1:2">
      <c r="A36" s="19" t="s">
        <v>113</v>
      </c>
    </row>
    <row r="37" spans="1:2">
      <c r="A37" t="s">
        <v>114</v>
      </c>
      <c r="B37" t="b">
        <v>1</v>
      </c>
    </row>
    <row r="38" spans="1:2">
      <c r="A38" t="s">
        <v>115</v>
      </c>
      <c r="B38" t="b">
        <v>1</v>
      </c>
    </row>
    <row r="39" spans="1:2">
      <c r="A39" t="s">
        <v>116</v>
      </c>
      <c r="B39">
        <v>0</v>
      </c>
    </row>
    <row r="42" spans="1:2">
      <c r="A42" s="19" t="s">
        <v>117</v>
      </c>
    </row>
    <row r="43" spans="1:2">
      <c r="A43" t="s">
        <v>118</v>
      </c>
      <c r="B43">
        <v>180</v>
      </c>
    </row>
    <row r="44" spans="1:2">
      <c r="A44" t="s">
        <v>119</v>
      </c>
      <c r="B44">
        <v>15</v>
      </c>
    </row>
    <row r="45" spans="1:2">
      <c r="A45" t="s">
        <v>120</v>
      </c>
      <c r="B45">
        <v>97</v>
      </c>
    </row>
    <row r="46" spans="1:2">
      <c r="A46" t="s">
        <v>121</v>
      </c>
      <c r="B46">
        <v>10</v>
      </c>
    </row>
  </sheetData>
  <sheetProtection sheet="1" formatCells="0" formatColumns="0" formatRows="0" insertColumns="0" insertRows="0" insertHyperlinks="0" deleteColumns="0" deleteRows="0" sort="0" autoFilter="0" pivotTables="0"/>
  <dataValidations count="2">
    <dataValidation type="list" allowBlank="1" showInputMessage="1" showErrorMessage="1" sqref="B25">
      <formula1>Scheduling_Basis</formula1>
    </dataValidation>
    <dataValidation type="list" allowBlank="1" showInputMessage="1" showErrorMessage="1" sqref="B16">
      <formula1>Time_Periods</formula1>
    </dataValidation>
  </dataValidations>
  <pageMargins left="0.7" right="0.7" top="0.75" bottom="0.75" header="0.3" footer="0.3"/>
  <legacyDrawing r:id="rId1"/>
</worksheet>
</file>

<file path=xl/worksheets/sheet24.xml><?xml version="1.0" encoding="utf-8"?>
<worksheet xmlns="http://schemas.openxmlformats.org/spreadsheetml/2006/main" xmlns:r="http://schemas.openxmlformats.org/officeDocument/2006/relationships">
  <sheetPr codeName="Sheet16"/>
  <dimension ref="A1:O100"/>
  <sheetViews>
    <sheetView workbookViewId="0">
      <selection activeCell="C2" sqref="C1:I1048576"/>
    </sheetView>
  </sheetViews>
  <sheetFormatPr defaultColWidth="9" defaultRowHeight="15"/>
  <cols>
    <col min="1" max="1" width="12.85546875" customWidth="1"/>
    <col min="2" max="10" width="17.7109375" customWidth="1"/>
    <col min="11" max="11" width="10.5703125" customWidth="1"/>
    <col min="13" max="13" width="110" customWidth="1"/>
    <col min="14" max="14" width="15.42578125" customWidth="1"/>
  </cols>
  <sheetData>
    <row r="1" spans="1:15" ht="30">
      <c r="A1" s="1" t="s">
        <v>122</v>
      </c>
      <c r="B1" s="1" t="s">
        <v>123</v>
      </c>
      <c r="C1" s="153" t="s">
        <v>124</v>
      </c>
      <c r="D1" s="154"/>
      <c r="E1" s="154"/>
      <c r="F1" s="154"/>
      <c r="G1" s="154"/>
      <c r="H1" s="154"/>
      <c r="I1" s="155"/>
      <c r="J1" s="3" t="s">
        <v>125</v>
      </c>
      <c r="K1" s="4" t="s">
        <v>126</v>
      </c>
      <c r="L1" s="4" t="s">
        <v>127</v>
      </c>
      <c r="M1" s="1" t="s">
        <v>128</v>
      </c>
      <c r="N1" s="1" t="s">
        <v>129</v>
      </c>
      <c r="O1" s="4" t="s">
        <v>130</v>
      </c>
    </row>
    <row r="2" spans="1:15">
      <c r="A2" s="2">
        <v>0</v>
      </c>
      <c r="B2" t="s">
        <v>65</v>
      </c>
      <c r="C2" t="s">
        <v>64</v>
      </c>
      <c r="D2" t="s">
        <v>66</v>
      </c>
      <c r="E2" t="s">
        <v>67</v>
      </c>
      <c r="F2" t="s">
        <v>68</v>
      </c>
      <c r="G2" t="s">
        <v>69</v>
      </c>
      <c r="H2" t="s">
        <v>70</v>
      </c>
      <c r="I2" t="s">
        <v>71</v>
      </c>
      <c r="J2" s="2">
        <f ca="1">MIN(C4:I27)</f>
        <v>0.375</v>
      </c>
      <c r="K2" s="5">
        <f ca="1">MIN(C4:I4)</f>
        <v>0.375</v>
      </c>
      <c r="L2" s="5">
        <f ca="1">MAX(C4:I100)</f>
        <v>0.60416666666666696</v>
      </c>
      <c r="M2" t="s">
        <v>131</v>
      </c>
      <c r="N2" t="s">
        <v>132</v>
      </c>
      <c r="O2" t="s">
        <v>81</v>
      </c>
    </row>
    <row r="3" spans="1:15">
      <c r="A3" s="2">
        <f>IF((ROW()-ROW($A$2))*CurrentSlotSize()*60&lt;=1440,TIME24(0,60*(ROW()-ROW($A$2))*CurrentSlotSize(),0),"")</f>
        <v>1.0416666666666701E-2</v>
      </c>
      <c r="B3" s="2">
        <f t="shared" ref="B3:B66" si="0">A2</f>
        <v>0</v>
      </c>
      <c r="C3" t="s">
        <v>133</v>
      </c>
      <c r="D3" t="s">
        <v>133</v>
      </c>
      <c r="E3" t="s">
        <v>133</v>
      </c>
      <c r="F3" t="s">
        <v>133</v>
      </c>
      <c r="G3" t="s">
        <v>133</v>
      </c>
      <c r="H3" t="s">
        <v>133</v>
      </c>
      <c r="I3" t="s">
        <v>133</v>
      </c>
      <c r="J3" s="2" t="e">
        <f ca="1">IF($J$2+((CurrentSlotSize()/24)*(ROW()-ROW($J$2)))&lt;$L$2,TIME24(0,HOUR($J$2)*60+60*CurrentSlotSize()*(ROW()-ROW($J$2)),0),"")</f>
        <v>#NAME?</v>
      </c>
      <c r="M3" t="s">
        <v>134</v>
      </c>
      <c r="N3" t="s">
        <v>83</v>
      </c>
      <c r="O3" t="s">
        <v>135</v>
      </c>
    </row>
    <row r="4" spans="1:15">
      <c r="A4" s="2">
        <f>IF((ROW()-ROW($A$2))*CurrentSlotSize()*60&lt;=1440,TIME24(0,60*(ROW()-ROW($A$2))*CurrentSlotSize(),0),"")</f>
        <v>2.0833333333333301E-2</v>
      </c>
      <c r="B4" s="2">
        <f t="shared" si="0"/>
        <v>1.0416666666666701E-2</v>
      </c>
      <c r="C4" s="2" t="str">
        <f ca="1">IFERROR(OFFSET('Operating Hours'!$B$2,COLUMN()-COLUMN($C$2),0,1,1)/1,"")</f>
        <v/>
      </c>
      <c r="D4" s="2">
        <f ca="1">IFERROR(OFFSET('Operating Hours'!$B$2,COLUMN()-COLUMN($C$2),0,1,1)/1,"")</f>
        <v>0.375</v>
      </c>
      <c r="E4" s="2">
        <f ca="1">IFERROR(OFFSET('Operating Hours'!$B$2,COLUMN()-COLUMN($C$2),0,1,1)/1,"")</f>
        <v>0.375</v>
      </c>
      <c r="F4" s="2">
        <f ca="1">IFERROR(OFFSET('Operating Hours'!$B$2,COLUMN()-COLUMN($C$2),0,1,1)/1,"")</f>
        <v>0.375</v>
      </c>
      <c r="G4" s="2">
        <f ca="1">IFERROR(OFFSET('Operating Hours'!$B$2,COLUMN()-COLUMN($C$2),0,1,1)/1,"")</f>
        <v>0.375</v>
      </c>
      <c r="H4" s="2">
        <f ca="1">IFERROR(OFFSET('Operating Hours'!$B$2,COLUMN()-COLUMN($C$2),0,1,1)/1,"")</f>
        <v>0.375</v>
      </c>
      <c r="I4" s="2">
        <f ca="1">IFERROR(OFFSET('Operating Hours'!$B$2,COLUMN()-COLUMN($C$2),0,1,1)/1,"")</f>
        <v>0.41666666666666702</v>
      </c>
      <c r="J4" s="2" t="e">
        <f ca="1">IF($J$2+((CurrentSlotSize()/24)*(ROW()-ROW($J$2)))&lt;$L$2,TIME24(0,HOUR($J$2)*60+60*CurrentSlotSize()*(ROW()-ROW($J$2)),0),"")</f>
        <v>#NAME?</v>
      </c>
      <c r="M4" t="s">
        <v>136</v>
      </c>
      <c r="O4" t="s">
        <v>137</v>
      </c>
    </row>
    <row r="5" spans="1:15">
      <c r="A5" s="2">
        <f>IF((ROW()-ROW($A$2))*CurrentSlotSize()*60&lt;=1440,TIME24(0,60*(ROW()-ROW($A$2))*CurrentSlotSize(),0),"")</f>
        <v>3.125E-2</v>
      </c>
      <c r="B5" s="2">
        <f t="shared" si="0"/>
        <v>2.0833333333333301E-2</v>
      </c>
      <c r="C5" s="2" t="str">
        <f ca="1">IFERROR(IF((ROW()-ROW(C$4))*CurrentSlotSize()&lt;=HOURSELAPSED(OFFSET('Operating Hours'!$B$2,COLUMN()-COLUMN($C$2),0,1,1),OFFSET('Operating Hours'!$C$2,COLUMN()-COLUMN($C$2),0,1,1)),TIME24(0,(HOUR(C$4)+((ROW()-ROW(C$4))*CurrentSlotSize()))*60,0),""),"")</f>
        <v/>
      </c>
      <c r="D5" s="2" t="str">
        <f ca="1">IFERROR(IF((ROW()-ROW(D$4))*CurrentSlotSize()&lt;=HOURSELAPSED(OFFSET('Operating Hours'!$B$2,COLUMN()-COLUMN($C$2),0,1,1),OFFSET('Operating Hours'!$C$2,COLUMN()-COLUMN($C$2),0,1,1)),TIME24(0,(HOUR(D$4)+((ROW()-ROW(D$4))*CurrentSlotSize()))*60+MINUTE(D$4),0),""),"")</f>
        <v/>
      </c>
      <c r="E5" s="2" t="str">
        <f ca="1">IFERROR(IF((ROW()-ROW(E$4))*CurrentSlotSize()&lt;=HOURSELAPSED(OFFSET('Operating Hours'!$B$2,COLUMN()-COLUMN($C$2),0,1,1),OFFSET('Operating Hours'!$C$2,COLUMN()-COLUMN($C$2),0,1,1)),TIME24(0,(HOUR(E$4)+((ROW()-ROW(E$4))*CurrentSlotSize()))*60+MINUTE(E$4),0),""),"")</f>
        <v/>
      </c>
      <c r="F5" s="2" t="str">
        <f ca="1">IFERROR(IF((ROW()-ROW(F$4))*CurrentSlotSize()&lt;=HOURSELAPSED(OFFSET('Operating Hours'!$B$2,COLUMN()-COLUMN($C$2),0,1,1),OFFSET('Operating Hours'!$C$2,COLUMN()-COLUMN($C$2),0,1,1)),TIME24(0,(HOUR(F$4)+((ROW()-ROW(F$4))*CurrentSlotSize()))*60+MINUTE(F$4),0),""),"")</f>
        <v/>
      </c>
      <c r="G5" s="2" t="str">
        <f ca="1">IFERROR(IF((ROW()-ROW(G$4))*CurrentSlotSize()&lt;=HOURSELAPSED(OFFSET('Operating Hours'!$B$2,COLUMN()-COLUMN($C$2),0,1,1),OFFSET('Operating Hours'!$C$2,COLUMN()-COLUMN($C$2),0,1,1)),TIME24(0,(HOUR(G$4)+((ROW()-ROW(G$4))*CurrentSlotSize()))*60+MINUTE(G$4),0),""),"")</f>
        <v/>
      </c>
      <c r="H5" s="2" t="str">
        <f ca="1">IFERROR(IF((ROW()-ROW(H$4))*CurrentSlotSize()&lt;=HOURSELAPSED(OFFSET('Operating Hours'!$B$2,COLUMN()-COLUMN($C$2),0,1,1),OFFSET('Operating Hours'!$C$2,COLUMN()-COLUMN($C$2),0,1,1)),TIME24(0,(HOUR(H$4)+((ROW()-ROW(H$4))*CurrentSlotSize()))*60+MINUTE(H$4),0),""),"")</f>
        <v/>
      </c>
      <c r="I5" s="2" t="str">
        <f ca="1">IFERROR(IF((ROW()-ROW(I$4))*CurrentSlotSize()&lt;=HOURSELAPSED(OFFSET('Operating Hours'!$B$2,COLUMN()-COLUMN($C$2),0,1,1),OFFSET('Operating Hours'!$C$2,COLUMN()-COLUMN($C$2),0,1,1)),TIME24(0,(HOUR(I$4)+((ROW()-ROW(I$4))*CurrentSlotSize()))*60+MINUTE(I$4),0),""),"")</f>
        <v/>
      </c>
      <c r="J5" s="2" t="e">
        <f ca="1">IF($J$2+((CurrentSlotSize()/24)*(ROW()-ROW($J$2)))&lt;$L$2,TIME24(0,HOUR($J$2)*60+60*CurrentSlotSize()*(ROW()-ROW($J$2)),0),"")</f>
        <v>#NAME?</v>
      </c>
    </row>
    <row r="6" spans="1:15">
      <c r="A6" s="2">
        <f>IF((ROW()-ROW($A$2))*CurrentSlotSize()*60&lt;=1440,TIME24(0,60*(ROW()-ROW($A$2))*CurrentSlotSize(),0),"")</f>
        <v>4.1666666666666699E-2</v>
      </c>
      <c r="B6" s="2">
        <f t="shared" si="0"/>
        <v>3.125E-2</v>
      </c>
      <c r="C6" s="2" t="str">
        <f ca="1">IFERROR(IF((ROW()-ROW(C$4))*CurrentSlotSize()&lt;=HOURSELAPSED(OFFSET('Operating Hours'!$B$2,COLUMN()-COLUMN($C$2),0,1,1),OFFSET('Operating Hours'!$C$2,COLUMN()-COLUMN($C$2),0,1,1)),TIME24(0,(HOUR(C$4)+((ROW()-ROW(C$4))*CurrentSlotSize()))*60,0),""),"")</f>
        <v/>
      </c>
      <c r="D6" s="2" t="str">
        <f ca="1">IFERROR(IF((ROW()-ROW(D$4))*CurrentSlotSize()&lt;=HOURSELAPSED(OFFSET('Operating Hours'!$B$2,COLUMN()-COLUMN($C$2),0,1,1),OFFSET('Operating Hours'!$C$2,COLUMN()-COLUMN($C$2),0,1,1)),TIME24(0,(HOUR(D$4)+((ROW()-ROW(D$4))*CurrentSlotSize()))*60+MINUTE(D$4),0),""),"")</f>
        <v/>
      </c>
      <c r="E6" s="2" t="str">
        <f ca="1">IFERROR(IF((ROW()-ROW(E$4))*CurrentSlotSize()&lt;=HOURSELAPSED(OFFSET('Operating Hours'!$B$2,COLUMN()-COLUMN($C$2),0,1,1),OFFSET('Operating Hours'!$C$2,COLUMN()-COLUMN($C$2),0,1,1)),TIME24(0,(HOUR(E$4)+((ROW()-ROW(E$4))*CurrentSlotSize()))*60+MINUTE(E$4),0),""),"")</f>
        <v/>
      </c>
      <c r="F6" s="2" t="str">
        <f ca="1">IFERROR(IF((ROW()-ROW(F$4))*CurrentSlotSize()&lt;=HOURSELAPSED(OFFSET('Operating Hours'!$B$2,COLUMN()-COLUMN($C$2),0,1,1),OFFSET('Operating Hours'!$C$2,COLUMN()-COLUMN($C$2),0,1,1)),TIME24(0,(HOUR(F$4)+((ROW()-ROW(F$4))*CurrentSlotSize()))*60+MINUTE(F$4),0),""),"")</f>
        <v/>
      </c>
      <c r="G6" s="2" t="str">
        <f ca="1">IFERROR(IF((ROW()-ROW(G$4))*CurrentSlotSize()&lt;=HOURSELAPSED(OFFSET('Operating Hours'!$B$2,COLUMN()-COLUMN($C$2),0,1,1),OFFSET('Operating Hours'!$C$2,COLUMN()-COLUMN($C$2),0,1,1)),TIME24(0,(HOUR(G$4)+((ROW()-ROW(G$4))*CurrentSlotSize()))*60+MINUTE(G$4),0),""),"")</f>
        <v/>
      </c>
      <c r="H6" s="2" t="str">
        <f ca="1">IFERROR(IF((ROW()-ROW(H$4))*CurrentSlotSize()&lt;=HOURSELAPSED(OFFSET('Operating Hours'!$B$2,COLUMN()-COLUMN($C$2),0,1,1),OFFSET('Operating Hours'!$C$2,COLUMN()-COLUMN($C$2),0,1,1)),TIME24(0,(HOUR(H$4)+((ROW()-ROW(H$4))*CurrentSlotSize()))*60+MINUTE(H$4),0),""),"")</f>
        <v/>
      </c>
      <c r="I6" s="2" t="str">
        <f ca="1">IFERROR(IF((ROW()-ROW(I$4))*CurrentSlotSize()&lt;=HOURSELAPSED(OFFSET('Operating Hours'!$B$2,COLUMN()-COLUMN($C$2),0,1,1),OFFSET('Operating Hours'!$C$2,COLUMN()-COLUMN($C$2),0,1,1)),TIME24(0,(HOUR(I$4)+((ROW()-ROW(I$4))*CurrentSlotSize()))*60+MINUTE(I$4),0),""),"")</f>
        <v/>
      </c>
      <c r="J6" s="2" t="e">
        <f ca="1">IF($J$2+((CurrentSlotSize()/24)*(ROW()-ROW($J$2)))&lt;$L$2,TIME24(0,HOUR($J$2)*60+60*CurrentSlotSize()*(ROW()-ROW($J$2)),0),"")</f>
        <v>#NAME?</v>
      </c>
    </row>
    <row r="7" spans="1:15">
      <c r="A7" s="2">
        <f>IF((ROW()-ROW($A$2))*CurrentSlotSize()*60&lt;=1440,TIME24(0,60*(ROW()-ROW($A$2))*CurrentSlotSize(),0),"")</f>
        <v>5.2083333333333301E-2</v>
      </c>
      <c r="B7" s="2">
        <f t="shared" si="0"/>
        <v>4.1666666666666699E-2</v>
      </c>
      <c r="C7" s="2" t="str">
        <f ca="1">IFERROR(IF((ROW()-ROW(C$4))*CurrentSlotSize()&lt;=HOURSELAPSED(OFFSET('Operating Hours'!$B$2,COLUMN()-COLUMN($C$2),0,1,1),OFFSET('Operating Hours'!$C$2,COLUMN()-COLUMN($C$2),0,1,1)),TIME24(0,(HOUR(C$4)+((ROW()-ROW(C$4))*CurrentSlotSize()))*60,0),""),"")</f>
        <v/>
      </c>
      <c r="D7" s="2" t="str">
        <f ca="1">IFERROR(IF((ROW()-ROW(D$4))*CurrentSlotSize()&lt;=HOURSELAPSED(OFFSET('Operating Hours'!$B$2,COLUMN()-COLUMN($C$2),0,1,1),OFFSET('Operating Hours'!$C$2,COLUMN()-COLUMN($C$2),0,1,1)),TIME24(0,(HOUR(D$4)+((ROW()-ROW(D$4))*CurrentSlotSize()))*60+MINUTE(D$4),0),""),"")</f>
        <v/>
      </c>
      <c r="E7" s="2" t="str">
        <f ca="1">IFERROR(IF((ROW()-ROW(E$4))*CurrentSlotSize()&lt;=HOURSELAPSED(OFFSET('Operating Hours'!$B$2,COLUMN()-COLUMN($C$2),0,1,1),OFFSET('Operating Hours'!$C$2,COLUMN()-COLUMN($C$2),0,1,1)),TIME24(0,(HOUR(E$4)+((ROW()-ROW(E$4))*CurrentSlotSize()))*60+MINUTE(E$4),0),""),"")</f>
        <v/>
      </c>
      <c r="F7" s="2" t="str">
        <f ca="1">IFERROR(IF((ROW()-ROW(F$4))*CurrentSlotSize()&lt;=HOURSELAPSED(OFFSET('Operating Hours'!$B$2,COLUMN()-COLUMN($C$2),0,1,1),OFFSET('Operating Hours'!$C$2,COLUMN()-COLUMN($C$2),0,1,1)),TIME24(0,(HOUR(F$4)+((ROW()-ROW(F$4))*CurrentSlotSize()))*60+MINUTE(F$4),0),""),"")</f>
        <v/>
      </c>
      <c r="G7" s="2" t="str">
        <f ca="1">IFERROR(IF((ROW()-ROW(G$4))*CurrentSlotSize()&lt;=HOURSELAPSED(OFFSET('Operating Hours'!$B$2,COLUMN()-COLUMN($C$2),0,1,1),OFFSET('Operating Hours'!$C$2,COLUMN()-COLUMN($C$2),0,1,1)),TIME24(0,(HOUR(G$4)+((ROW()-ROW(G$4))*CurrentSlotSize()))*60+MINUTE(G$4),0),""),"")</f>
        <v/>
      </c>
      <c r="H7" s="2" t="str">
        <f ca="1">IFERROR(IF((ROW()-ROW(H$4))*CurrentSlotSize()&lt;=HOURSELAPSED(OFFSET('Operating Hours'!$B$2,COLUMN()-COLUMN($C$2),0,1,1),OFFSET('Operating Hours'!$C$2,COLUMN()-COLUMN($C$2),0,1,1)),TIME24(0,(HOUR(H$4)+((ROW()-ROW(H$4))*CurrentSlotSize()))*60+MINUTE(H$4),0),""),"")</f>
        <v/>
      </c>
      <c r="I7" s="2" t="str">
        <f ca="1">IFERROR(IF((ROW()-ROW(I$4))*CurrentSlotSize()&lt;=HOURSELAPSED(OFFSET('Operating Hours'!$B$2,COLUMN()-COLUMN($C$2),0,1,1),OFFSET('Operating Hours'!$C$2,COLUMN()-COLUMN($C$2),0,1,1)),TIME24(0,(HOUR(I$4)+((ROW()-ROW(I$4))*CurrentSlotSize()))*60+MINUTE(I$4),0),""),"")</f>
        <v/>
      </c>
      <c r="J7" s="2" t="e">
        <f ca="1">IF($J$2+((CurrentSlotSize()/24)*(ROW()-ROW($J$2)))&lt;$L$2,TIME24(0,HOUR($J$2)*60+60*CurrentSlotSize()*(ROW()-ROW($J$2)),0),"")</f>
        <v>#NAME?</v>
      </c>
      <c r="L7" s="6"/>
    </row>
    <row r="8" spans="1:15">
      <c r="A8" s="2">
        <f>IF((ROW()-ROW($A$2))*CurrentSlotSize()*60&lt;=1440,TIME24(0,60*(ROW()-ROW($A$2))*CurrentSlotSize(),0),"")</f>
        <v>6.25E-2</v>
      </c>
      <c r="B8" s="2">
        <f t="shared" si="0"/>
        <v>5.2083333333333301E-2</v>
      </c>
      <c r="C8" s="2" t="str">
        <f ca="1">IFERROR(IF((ROW()-ROW(C$4))*CurrentSlotSize()&lt;=HOURSELAPSED(OFFSET('Operating Hours'!$B$2,COLUMN()-COLUMN($C$2),0,1,1),OFFSET('Operating Hours'!$C$2,COLUMN()-COLUMN($C$2),0,1,1)),TIME24(0,(HOUR(C$4)+((ROW()-ROW(C$4))*CurrentSlotSize()))*60,0),""),"")</f>
        <v/>
      </c>
      <c r="D8" s="2" t="str">
        <f ca="1">IFERROR(IF((ROW()-ROW(D$4))*CurrentSlotSize()&lt;=HOURSELAPSED(OFFSET('Operating Hours'!$B$2,COLUMN()-COLUMN($C$2),0,1,1),OFFSET('Operating Hours'!$C$2,COLUMN()-COLUMN($C$2),0,1,1)),TIME24(0,(HOUR(D$4)+((ROW()-ROW(D$4))*CurrentSlotSize()))*60+MINUTE(D$4),0),""),"")</f>
        <v/>
      </c>
      <c r="E8" s="2" t="str">
        <f ca="1">IFERROR(IF((ROW()-ROW(E$4))*CurrentSlotSize()&lt;=HOURSELAPSED(OFFSET('Operating Hours'!$B$2,COLUMN()-COLUMN($C$2),0,1,1),OFFSET('Operating Hours'!$C$2,COLUMN()-COLUMN($C$2),0,1,1)),TIME24(0,(HOUR(E$4)+((ROW()-ROW(E$4))*CurrentSlotSize()))*60+MINUTE(E$4),0),""),"")</f>
        <v/>
      </c>
      <c r="F8" s="2" t="str">
        <f ca="1">IFERROR(IF((ROW()-ROW(F$4))*CurrentSlotSize()&lt;=HOURSELAPSED(OFFSET('Operating Hours'!$B$2,COLUMN()-COLUMN($C$2),0,1,1),OFFSET('Operating Hours'!$C$2,COLUMN()-COLUMN($C$2),0,1,1)),TIME24(0,(HOUR(F$4)+((ROW()-ROW(F$4))*CurrentSlotSize()))*60+MINUTE(F$4),0),""),"")</f>
        <v/>
      </c>
      <c r="G8" s="2" t="str">
        <f ca="1">IFERROR(IF((ROW()-ROW(G$4))*CurrentSlotSize()&lt;=HOURSELAPSED(OFFSET('Operating Hours'!$B$2,COLUMN()-COLUMN($C$2),0,1,1),OFFSET('Operating Hours'!$C$2,COLUMN()-COLUMN($C$2),0,1,1)),TIME24(0,(HOUR(G$4)+((ROW()-ROW(G$4))*CurrentSlotSize()))*60+MINUTE(G$4),0),""),"")</f>
        <v/>
      </c>
      <c r="H8" s="2" t="str">
        <f ca="1">IFERROR(IF((ROW()-ROW(H$4))*CurrentSlotSize()&lt;=HOURSELAPSED(OFFSET('Operating Hours'!$B$2,COLUMN()-COLUMN($C$2),0,1,1),OFFSET('Operating Hours'!$C$2,COLUMN()-COLUMN($C$2),0,1,1)),TIME24(0,(HOUR(H$4)+((ROW()-ROW(H$4))*CurrentSlotSize()))*60+MINUTE(H$4),0),""),"")</f>
        <v/>
      </c>
      <c r="I8" s="2" t="str">
        <f ca="1">IFERROR(IF((ROW()-ROW(I$4))*CurrentSlotSize()&lt;=HOURSELAPSED(OFFSET('Operating Hours'!$B$2,COLUMN()-COLUMN($C$2),0,1,1),OFFSET('Operating Hours'!$C$2,COLUMN()-COLUMN($C$2),0,1,1)),TIME24(0,(HOUR(I$4)+((ROW()-ROW(I$4))*CurrentSlotSize()))*60+MINUTE(I$4),0),""),"")</f>
        <v/>
      </c>
      <c r="J8" s="2" t="e">
        <f ca="1">IF($J$2+((CurrentSlotSize()/24)*(ROW()-ROW($J$2)))&lt;$L$2,TIME24(0,HOUR($J$2)*60+60*CurrentSlotSize()*(ROW()-ROW($J$2)),0),"")</f>
        <v>#NAME?</v>
      </c>
    </row>
    <row r="9" spans="1:15">
      <c r="A9" s="2">
        <f>IF((ROW()-ROW($A$2))*CurrentSlotSize()*60&lt;=1440,TIME24(0,60*(ROW()-ROW($A$2))*CurrentSlotSize(),0),"")</f>
        <v>7.2916666666666699E-2</v>
      </c>
      <c r="B9" s="2">
        <f t="shared" si="0"/>
        <v>6.25E-2</v>
      </c>
      <c r="C9" s="2" t="str">
        <f ca="1">IFERROR(IF((ROW()-ROW(C$4))*CurrentSlotSize()&lt;=HOURSELAPSED(OFFSET('Operating Hours'!$B$2,COLUMN()-COLUMN($C$2),0,1,1),OFFSET('Operating Hours'!$C$2,COLUMN()-COLUMN($C$2),0,1,1)),TIME24(0,(HOUR(C$4)+((ROW()-ROW(C$4))*CurrentSlotSize()))*60,0),""),"")</f>
        <v/>
      </c>
      <c r="D9" s="2" t="str">
        <f ca="1">IFERROR(IF((ROW()-ROW(D$4))*CurrentSlotSize()&lt;=HOURSELAPSED(OFFSET('Operating Hours'!$B$2,COLUMN()-COLUMN($C$2),0,1,1),OFFSET('Operating Hours'!$C$2,COLUMN()-COLUMN($C$2),0,1,1)),TIME24(0,(HOUR(D$4)+((ROW()-ROW(D$4))*CurrentSlotSize()))*60+MINUTE(D$4),0),""),"")</f>
        <v/>
      </c>
      <c r="E9" s="2" t="str">
        <f ca="1">IFERROR(IF((ROW()-ROW(E$4))*CurrentSlotSize()&lt;=HOURSELAPSED(OFFSET('Operating Hours'!$B$2,COLUMN()-COLUMN($C$2),0,1,1),OFFSET('Operating Hours'!$C$2,COLUMN()-COLUMN($C$2),0,1,1)),TIME24(0,(HOUR(E$4)+((ROW()-ROW(E$4))*CurrentSlotSize()))*60+MINUTE(E$4),0),""),"")</f>
        <v/>
      </c>
      <c r="F9" s="2" t="str">
        <f ca="1">IFERROR(IF((ROW()-ROW(F$4))*CurrentSlotSize()&lt;=HOURSELAPSED(OFFSET('Operating Hours'!$B$2,COLUMN()-COLUMN($C$2),0,1,1),OFFSET('Operating Hours'!$C$2,COLUMN()-COLUMN($C$2),0,1,1)),TIME24(0,(HOUR(F$4)+((ROW()-ROW(F$4))*CurrentSlotSize()))*60+MINUTE(F$4),0),""),"")</f>
        <v/>
      </c>
      <c r="G9" s="2" t="str">
        <f ca="1">IFERROR(IF((ROW()-ROW(G$4))*CurrentSlotSize()&lt;=HOURSELAPSED(OFFSET('Operating Hours'!$B$2,COLUMN()-COLUMN($C$2),0,1,1),OFFSET('Operating Hours'!$C$2,COLUMN()-COLUMN($C$2),0,1,1)),TIME24(0,(HOUR(G$4)+((ROW()-ROW(G$4))*CurrentSlotSize()))*60+MINUTE(G$4),0),""),"")</f>
        <v/>
      </c>
      <c r="H9" s="2" t="str">
        <f ca="1">IFERROR(IF((ROW()-ROW(H$4))*CurrentSlotSize()&lt;=HOURSELAPSED(OFFSET('Operating Hours'!$B$2,COLUMN()-COLUMN($C$2),0,1,1),OFFSET('Operating Hours'!$C$2,COLUMN()-COLUMN($C$2),0,1,1)),TIME24(0,(HOUR(H$4)+((ROW()-ROW(H$4))*CurrentSlotSize()))*60+MINUTE(H$4),0),""),"")</f>
        <v/>
      </c>
      <c r="I9" s="2" t="str">
        <f ca="1">IFERROR(IF((ROW()-ROW(I$4))*CurrentSlotSize()&lt;=HOURSELAPSED(OFFSET('Operating Hours'!$B$2,COLUMN()-COLUMN($C$2),0,1,1),OFFSET('Operating Hours'!$C$2,COLUMN()-COLUMN($C$2),0,1,1)),TIME24(0,(HOUR(I$4)+((ROW()-ROW(I$4))*CurrentSlotSize()))*60+MINUTE(I$4),0),""),"")</f>
        <v/>
      </c>
      <c r="J9" s="2" t="e">
        <f ca="1">IF($J$2+((CurrentSlotSize()/24)*(ROW()-ROW($J$2)))&lt;$L$2,TIME24(0,HOUR($J$2)*60+60*CurrentSlotSize()*(ROW()-ROW($J$2)),0),"")</f>
        <v>#NAME?</v>
      </c>
    </row>
    <row r="10" spans="1:15">
      <c r="A10" s="2">
        <f>IF((ROW()-ROW($A$2))*CurrentSlotSize()*60&lt;=1440,TIME24(0,60*(ROW()-ROW($A$2))*CurrentSlotSize(),0),"")</f>
        <v>8.3333333333333301E-2</v>
      </c>
      <c r="B10" s="2">
        <f t="shared" si="0"/>
        <v>7.2916666666666699E-2</v>
      </c>
      <c r="C10" s="2" t="str">
        <f ca="1">IFERROR(IF((ROW()-ROW(C$4))*CurrentSlotSize()&lt;=HOURSELAPSED(OFFSET('Operating Hours'!$B$2,COLUMN()-COLUMN($C$2),0,1,1),OFFSET('Operating Hours'!$C$2,COLUMN()-COLUMN($C$2),0,1,1)),TIME24(0,(HOUR(C$4)+((ROW()-ROW(C$4))*CurrentSlotSize()))*60,0),""),"")</f>
        <v/>
      </c>
      <c r="D10" s="2" t="str">
        <f ca="1">IFERROR(IF((ROW()-ROW(D$4))*CurrentSlotSize()&lt;=HOURSELAPSED(OFFSET('Operating Hours'!$B$2,COLUMN()-COLUMN($C$2),0,1,1),OFFSET('Operating Hours'!$C$2,COLUMN()-COLUMN($C$2),0,1,1)),TIME24(0,(HOUR(D$4)+((ROW()-ROW(D$4))*CurrentSlotSize()))*60+MINUTE(D$4),0),""),"")</f>
        <v/>
      </c>
      <c r="E10" s="2">
        <v>0.4375</v>
      </c>
      <c r="F10" s="2" t="str">
        <f ca="1">IFERROR(IF((ROW()-ROW(F$4))*CurrentSlotSize()&lt;=HOURSELAPSED(OFFSET('Operating Hours'!$B$2,COLUMN()-COLUMN($C$2),0,1,1),OFFSET('Operating Hours'!$C$2,COLUMN()-COLUMN($C$2),0,1,1)),TIME24(0,(HOUR(F$4)+((ROW()-ROW(F$4))*CurrentSlotSize()))*60+MINUTE(F$4),0),""),"")</f>
        <v/>
      </c>
      <c r="G10" s="2" t="str">
        <f ca="1">IFERROR(IF((ROW()-ROW(G$4))*CurrentSlotSize()&lt;=HOURSELAPSED(OFFSET('Operating Hours'!$B$2,COLUMN()-COLUMN($C$2),0,1,1),OFFSET('Operating Hours'!$C$2,COLUMN()-COLUMN($C$2),0,1,1)),TIME24(0,(HOUR(G$4)+((ROW()-ROW(G$4))*CurrentSlotSize()))*60+MINUTE(G$4),0),""),"")</f>
        <v/>
      </c>
      <c r="H10" s="2" t="str">
        <f ca="1">IFERROR(IF((ROW()-ROW(H$4))*CurrentSlotSize()&lt;=HOURSELAPSED(OFFSET('Operating Hours'!$B$2,COLUMN()-COLUMN($C$2),0,1,1),OFFSET('Operating Hours'!$C$2,COLUMN()-COLUMN($C$2),0,1,1)),TIME24(0,(HOUR(H$4)+((ROW()-ROW(H$4))*CurrentSlotSize()))*60+MINUTE(H$4),0),""),"")</f>
        <v/>
      </c>
      <c r="I10" s="2" t="str">
        <f ca="1">IFERROR(IF((ROW()-ROW(I$4))*CurrentSlotSize()&lt;=HOURSELAPSED(OFFSET('Operating Hours'!$B$2,COLUMN()-COLUMN($C$2),0,1,1),OFFSET('Operating Hours'!$C$2,COLUMN()-COLUMN($C$2),0,1,1)),TIME24(0,(HOUR(I$4)+((ROW()-ROW(I$4))*CurrentSlotSize()))*60+MINUTE(I$4),0),""),"")</f>
        <v/>
      </c>
      <c r="J10" s="2" t="e">
        <f ca="1">IF($J$2+((CurrentSlotSize()/24)*(ROW()-ROW($J$2)))&lt;$L$2,TIME24(0,HOUR($J$2)*60+60*CurrentSlotSize()*(ROW()-ROW($J$2)),0),"")</f>
        <v>#NAME?</v>
      </c>
    </row>
    <row r="11" spans="1:15">
      <c r="A11" s="2">
        <f>IF((ROW()-ROW($A$2))*CurrentSlotSize()*60&lt;=1440,TIME24(0,60*(ROW()-ROW($A$2))*CurrentSlotSize(),0),"")</f>
        <v>9.375E-2</v>
      </c>
      <c r="B11" s="2">
        <f t="shared" si="0"/>
        <v>8.3333333333333301E-2</v>
      </c>
      <c r="C11" s="2" t="str">
        <f ca="1">IFERROR(IF((ROW()-ROW(C$4))*CurrentSlotSize()&lt;=HOURSELAPSED(OFFSET('Operating Hours'!$B$2,COLUMN()-COLUMN($C$2),0,1,1),OFFSET('Operating Hours'!$C$2,COLUMN()-COLUMN($C$2),0,1,1)),TIME24(0,(HOUR(C$4)+((ROW()-ROW(C$4))*CurrentSlotSize()))*60,0),""),"")</f>
        <v/>
      </c>
      <c r="D11" s="2" t="str">
        <f ca="1">IFERROR(IF((ROW()-ROW(D$4))*CurrentSlotSize()&lt;=HOURSELAPSED(OFFSET('Operating Hours'!$B$2,COLUMN()-COLUMN($C$2),0,1,1),OFFSET('Operating Hours'!$C$2,COLUMN()-COLUMN($C$2),0,1,1)),TIME24(0,(HOUR(D$4)+((ROW()-ROW(D$4))*CurrentSlotSize()))*60+MINUTE(D$4),0),""),"")</f>
        <v/>
      </c>
      <c r="E11" s="2" t="str">
        <f ca="1">IFERROR(IF((ROW()-ROW(E$4))*CurrentSlotSize()&lt;=HOURSELAPSED(OFFSET('Operating Hours'!$B$2,COLUMN()-COLUMN($C$2),0,1,1),OFFSET('Operating Hours'!$C$2,COLUMN()-COLUMN($C$2),0,1,1)),TIME24(0,(HOUR(E$4)+((ROW()-ROW(E$4))*CurrentSlotSize()))*60+MINUTE(E$4),0),""),"")</f>
        <v/>
      </c>
      <c r="F11" s="2" t="str">
        <f ca="1">IFERROR(IF((ROW()-ROW(F$4))*CurrentSlotSize()&lt;=HOURSELAPSED(OFFSET('Operating Hours'!$B$2,COLUMN()-COLUMN($C$2),0,1,1),OFFSET('Operating Hours'!$C$2,COLUMN()-COLUMN($C$2),0,1,1)),TIME24(0,(HOUR(F$4)+((ROW()-ROW(F$4))*CurrentSlotSize()))*60+MINUTE(F$4),0),""),"")</f>
        <v/>
      </c>
      <c r="G11" s="2" t="str">
        <f ca="1">IFERROR(IF((ROW()-ROW(G$4))*CurrentSlotSize()&lt;=HOURSELAPSED(OFFSET('Operating Hours'!$B$2,COLUMN()-COLUMN($C$2),0,1,1),OFFSET('Operating Hours'!$C$2,COLUMN()-COLUMN($C$2),0,1,1)),TIME24(0,(HOUR(G$4)+((ROW()-ROW(G$4))*CurrentSlotSize()))*60+MINUTE(G$4),0),""),"")</f>
        <v/>
      </c>
      <c r="H11" s="2" t="str">
        <f ca="1">IFERROR(IF((ROW()-ROW(H$4))*CurrentSlotSize()&lt;=HOURSELAPSED(OFFSET('Operating Hours'!$B$2,COLUMN()-COLUMN($C$2),0,1,1),OFFSET('Operating Hours'!$C$2,COLUMN()-COLUMN($C$2),0,1,1)),TIME24(0,(HOUR(H$4)+((ROW()-ROW(H$4))*CurrentSlotSize()))*60+MINUTE(H$4),0),""),"")</f>
        <v/>
      </c>
      <c r="I11" s="2" t="str">
        <f ca="1">IFERROR(IF((ROW()-ROW(I$4))*CurrentSlotSize()&lt;=HOURSELAPSED(OFFSET('Operating Hours'!$B$2,COLUMN()-COLUMN($C$2),0,1,1),OFFSET('Operating Hours'!$C$2,COLUMN()-COLUMN($C$2),0,1,1)),TIME24(0,(HOUR(I$4)+((ROW()-ROW(I$4))*CurrentSlotSize()))*60+MINUTE(I$4),0),""),"")</f>
        <v/>
      </c>
      <c r="J11" s="2" t="e">
        <f ca="1">IF($J$2+((CurrentSlotSize()/24)*(ROW()-ROW($J$2)))&lt;$L$2,TIME24(0,HOUR($J$2)*60+60*CurrentSlotSize()*(ROW()-ROW($J$2)),0),"")</f>
        <v>#NAME?</v>
      </c>
    </row>
    <row r="12" spans="1:15">
      <c r="A12" s="2">
        <f>IF((ROW()-ROW($A$2))*CurrentSlotSize()*60&lt;=1440,TIME24(0,60*(ROW()-ROW($A$2))*CurrentSlotSize(),0),"")</f>
        <v>0.104166666666667</v>
      </c>
      <c r="B12" s="2">
        <f t="shared" si="0"/>
        <v>9.375E-2</v>
      </c>
      <c r="C12" s="2" t="str">
        <f ca="1">IFERROR(IF((ROW()-ROW(C$4))*CurrentSlotSize()&lt;=HOURSELAPSED(OFFSET('Operating Hours'!$B$2,COLUMN()-COLUMN($C$2),0,1,1),OFFSET('Operating Hours'!$C$2,COLUMN()-COLUMN($C$2),0,1,1)),TIME24(0,(HOUR(C$4)+((ROW()-ROW(C$4))*CurrentSlotSize()))*60,0),""),"")</f>
        <v/>
      </c>
      <c r="D12" s="2" t="str">
        <f ca="1">IFERROR(IF((ROW()-ROW(D$4))*CurrentSlotSize()&lt;=HOURSELAPSED(OFFSET('Operating Hours'!$B$2,COLUMN()-COLUMN($C$2),0,1,1),OFFSET('Operating Hours'!$C$2,COLUMN()-COLUMN($C$2),0,1,1)),TIME24(0,(HOUR(D$4)+((ROW()-ROW(D$4))*CurrentSlotSize()))*60+MINUTE(D$4),0),""),"")</f>
        <v/>
      </c>
      <c r="E12" s="2" t="str">
        <f ca="1">IFERROR(IF((ROW()-ROW(E$4))*CurrentSlotSize()&lt;=HOURSELAPSED(OFFSET('Operating Hours'!$B$2,COLUMN()-COLUMN($C$2),0,1,1),OFFSET('Operating Hours'!$C$2,COLUMN()-COLUMN($C$2),0,1,1)),TIME24(0,(HOUR(E$4)+((ROW()-ROW(E$4))*CurrentSlotSize()))*60+MINUTE(E$4),0),""),"")</f>
        <v/>
      </c>
      <c r="F12" s="2" t="str">
        <f ca="1">IFERROR(IF((ROW()-ROW(F$4))*CurrentSlotSize()&lt;=HOURSELAPSED(OFFSET('Operating Hours'!$B$2,COLUMN()-COLUMN($C$2),0,1,1),OFFSET('Operating Hours'!$C$2,COLUMN()-COLUMN($C$2),0,1,1)),TIME24(0,(HOUR(F$4)+((ROW()-ROW(F$4))*CurrentSlotSize()))*60+MINUTE(F$4),0),""),"")</f>
        <v/>
      </c>
      <c r="G12" s="2" t="str">
        <f ca="1">IFERROR(IF((ROW()-ROW(G$4))*CurrentSlotSize()&lt;=HOURSELAPSED(OFFSET('Operating Hours'!$B$2,COLUMN()-COLUMN($C$2),0,1,1),OFFSET('Operating Hours'!$C$2,COLUMN()-COLUMN($C$2),0,1,1)),TIME24(0,(HOUR(G$4)+((ROW()-ROW(G$4))*CurrentSlotSize()))*60+MINUTE(G$4),0),""),"")</f>
        <v/>
      </c>
      <c r="H12" s="2" t="str">
        <f ca="1">IFERROR(IF((ROW()-ROW(H$4))*CurrentSlotSize()&lt;=HOURSELAPSED(OFFSET('Operating Hours'!$B$2,COLUMN()-COLUMN($C$2),0,1,1),OFFSET('Operating Hours'!$C$2,COLUMN()-COLUMN($C$2),0,1,1)),TIME24(0,(HOUR(H$4)+((ROW()-ROW(H$4))*CurrentSlotSize()))*60+MINUTE(H$4),0),""),"")</f>
        <v/>
      </c>
      <c r="I12" s="2" t="str">
        <f ca="1">IFERROR(IF((ROW()-ROW(I$4))*CurrentSlotSize()&lt;=HOURSELAPSED(OFFSET('Operating Hours'!$B$2,COLUMN()-COLUMN($C$2),0,1,1),OFFSET('Operating Hours'!$C$2,COLUMN()-COLUMN($C$2),0,1,1)),TIME24(0,(HOUR(I$4)+((ROW()-ROW(I$4))*CurrentSlotSize()))*60+MINUTE(I$4),0),""),"")</f>
        <v/>
      </c>
      <c r="J12" s="2" t="e">
        <f ca="1">IF($J$2+((CurrentSlotSize()/24)*(ROW()-ROW($J$2)))&lt;$L$2,TIME24(0,HOUR($J$2)*60+60*CurrentSlotSize()*(ROW()-ROW($J$2)),0),"")</f>
        <v>#NAME?</v>
      </c>
    </row>
    <row r="13" spans="1:15">
      <c r="A13" s="2">
        <f>IF((ROW()-ROW($A$2))*CurrentSlotSize()*60&lt;=1440,TIME24(0,60*(ROW()-ROW($A$2))*CurrentSlotSize(),0),"")</f>
        <v>0.114583333333333</v>
      </c>
      <c r="B13" s="2">
        <f t="shared" si="0"/>
        <v>0.104166666666667</v>
      </c>
      <c r="C13" s="2" t="str">
        <f ca="1">IFERROR(IF((ROW()-ROW(C$4))*CurrentSlotSize()&lt;=HOURSELAPSED(OFFSET('Operating Hours'!$B$2,COLUMN()-COLUMN($C$2),0,1,1),OFFSET('Operating Hours'!$C$2,COLUMN()-COLUMN($C$2),0,1,1)),TIME24(0,(HOUR(C$4)+((ROW()-ROW(C$4))*CurrentSlotSize()))*60,0),""),"")</f>
        <v/>
      </c>
      <c r="D13" s="2" t="str">
        <f ca="1">IFERROR(IF((ROW()-ROW(D$4))*CurrentSlotSize()&lt;=HOURSELAPSED(OFFSET('Operating Hours'!$B$2,COLUMN()-COLUMN($C$2),0,1,1),OFFSET('Operating Hours'!$C$2,COLUMN()-COLUMN($C$2),0,1,1)),TIME24(0,(HOUR(D$4)+((ROW()-ROW(D$4))*CurrentSlotSize()))*60+MINUTE(D$4),0),""),"")</f>
        <v/>
      </c>
      <c r="E13" s="2" t="str">
        <f ca="1">IFERROR(IF((ROW()-ROW(E$4))*CurrentSlotSize()&lt;=HOURSELAPSED(OFFSET('Operating Hours'!$B$2,COLUMN()-COLUMN($C$2),0,1,1),OFFSET('Operating Hours'!$C$2,COLUMN()-COLUMN($C$2),0,1,1)),TIME24(0,(HOUR(E$4)+((ROW()-ROW(E$4))*CurrentSlotSize()))*60+MINUTE(E$4),0),""),"")</f>
        <v/>
      </c>
      <c r="F13" s="2" t="str">
        <f ca="1">IFERROR(IF((ROW()-ROW(F$4))*CurrentSlotSize()&lt;=HOURSELAPSED(OFFSET('Operating Hours'!$B$2,COLUMN()-COLUMN($C$2),0,1,1),OFFSET('Operating Hours'!$C$2,COLUMN()-COLUMN($C$2),0,1,1)),TIME24(0,(HOUR(F$4)+((ROW()-ROW(F$4))*CurrentSlotSize()))*60+MINUTE(F$4),0),""),"")</f>
        <v/>
      </c>
      <c r="G13" s="2" t="str">
        <f ca="1">IFERROR(IF((ROW()-ROW(G$4))*CurrentSlotSize()&lt;=HOURSELAPSED(OFFSET('Operating Hours'!$B$2,COLUMN()-COLUMN($C$2),0,1,1),OFFSET('Operating Hours'!$C$2,COLUMN()-COLUMN($C$2),0,1,1)),TIME24(0,(HOUR(G$4)+((ROW()-ROW(G$4))*CurrentSlotSize()))*60+MINUTE(G$4),0),""),"")</f>
        <v/>
      </c>
      <c r="H13" s="2" t="str">
        <f ca="1">IFERROR(IF((ROW()-ROW(H$4))*CurrentSlotSize()&lt;=HOURSELAPSED(OFFSET('Operating Hours'!$B$2,COLUMN()-COLUMN($C$2),0,1,1),OFFSET('Operating Hours'!$C$2,COLUMN()-COLUMN($C$2),0,1,1)),TIME24(0,(HOUR(H$4)+((ROW()-ROW(H$4))*CurrentSlotSize()))*60+MINUTE(H$4),0),""),"")</f>
        <v/>
      </c>
      <c r="I13" s="2" t="str">
        <f ca="1">IFERROR(IF((ROW()-ROW(I$4))*CurrentSlotSize()&lt;=HOURSELAPSED(OFFSET('Operating Hours'!$B$2,COLUMN()-COLUMN($C$2),0,1,1),OFFSET('Operating Hours'!$C$2,COLUMN()-COLUMN($C$2),0,1,1)),TIME24(0,(HOUR(I$4)+((ROW()-ROW(I$4))*CurrentSlotSize()))*60+MINUTE(I$4),0),""),"")</f>
        <v/>
      </c>
      <c r="J13" s="2" t="e">
        <f ca="1">IF($J$2+((CurrentSlotSize()/24)*(ROW()-ROW($J$2)))&lt;$L$2,TIME24(0,HOUR($J$2)*60+60*CurrentSlotSize()*(ROW()-ROW($J$2)),0),"")</f>
        <v>#NAME?</v>
      </c>
    </row>
    <row r="14" spans="1:15">
      <c r="A14" s="2">
        <f>IF((ROW()-ROW($A$2))*CurrentSlotSize()*60&lt;=1440,TIME24(0,60*(ROW()-ROW($A$2))*CurrentSlotSize(),0),"")</f>
        <v>0.125</v>
      </c>
      <c r="B14" s="2">
        <f t="shared" si="0"/>
        <v>0.114583333333333</v>
      </c>
      <c r="C14" s="2" t="str">
        <f ca="1">IFERROR(IF((ROW()-ROW(C$4))*CurrentSlotSize()&lt;=HOURSELAPSED(OFFSET('Operating Hours'!$B$2,COLUMN()-COLUMN($C$2),0,1,1),OFFSET('Operating Hours'!$C$2,COLUMN()-COLUMN($C$2),0,1,1)),TIME24(0,(HOUR(C$4)+((ROW()-ROW(C$4))*CurrentSlotSize()))*60,0),""),"")</f>
        <v/>
      </c>
      <c r="D14" s="2" t="str">
        <f ca="1">IFERROR(IF((ROW()-ROW(D$4))*CurrentSlotSize()&lt;=HOURSELAPSED(OFFSET('Operating Hours'!$B$2,COLUMN()-COLUMN($C$2),0,1,1),OFFSET('Operating Hours'!$C$2,COLUMN()-COLUMN($C$2),0,1,1)),TIME24(0,(HOUR(D$4)+((ROW()-ROW(D$4))*CurrentSlotSize()))*60+MINUTE(D$4),0),""),"")</f>
        <v/>
      </c>
      <c r="E14" s="2" t="str">
        <f ca="1">IFERROR(IF((ROW()-ROW(E$4))*CurrentSlotSize()&lt;=HOURSELAPSED(OFFSET('Operating Hours'!$B$2,COLUMN()-COLUMN($C$2),0,1,1),OFFSET('Operating Hours'!$C$2,COLUMN()-COLUMN($C$2),0,1,1)),TIME24(0,(HOUR(E$4)+((ROW()-ROW(E$4))*CurrentSlotSize()))*60+MINUTE(E$4),0),""),"")</f>
        <v/>
      </c>
      <c r="F14" s="2" t="str">
        <f ca="1">IFERROR(IF((ROW()-ROW(F$4))*CurrentSlotSize()&lt;=HOURSELAPSED(OFFSET('Operating Hours'!$B$2,COLUMN()-COLUMN($C$2),0,1,1),OFFSET('Operating Hours'!$C$2,COLUMN()-COLUMN($C$2),0,1,1)),TIME24(0,(HOUR(F$4)+((ROW()-ROW(F$4))*CurrentSlotSize()))*60+MINUTE(F$4),0),""),"")</f>
        <v/>
      </c>
      <c r="G14" s="2" t="str">
        <f ca="1">IFERROR(IF((ROW()-ROW(G$4))*CurrentSlotSize()&lt;=HOURSELAPSED(OFFSET('Operating Hours'!$B$2,COLUMN()-COLUMN($C$2),0,1,1),OFFSET('Operating Hours'!$C$2,COLUMN()-COLUMN($C$2),0,1,1)),TIME24(0,(HOUR(G$4)+((ROW()-ROW(G$4))*CurrentSlotSize()))*60+MINUTE(G$4),0),""),"")</f>
        <v/>
      </c>
      <c r="H14" s="2" t="str">
        <f ca="1">IFERROR(IF((ROW()-ROW(H$4))*CurrentSlotSize()&lt;=HOURSELAPSED(OFFSET('Operating Hours'!$B$2,COLUMN()-COLUMN($C$2),0,1,1),OFFSET('Operating Hours'!$C$2,COLUMN()-COLUMN($C$2),0,1,1)),TIME24(0,(HOUR(H$4)+((ROW()-ROW(H$4))*CurrentSlotSize()))*60+MINUTE(H$4),0),""),"")</f>
        <v/>
      </c>
      <c r="I14" s="2" t="str">
        <f ca="1">IFERROR(IF((ROW()-ROW(I$4))*CurrentSlotSize()&lt;=HOURSELAPSED(OFFSET('Operating Hours'!$B$2,COLUMN()-COLUMN($C$2),0,1,1),OFFSET('Operating Hours'!$C$2,COLUMN()-COLUMN($C$2),0,1,1)),TIME24(0,(HOUR(I$4)+((ROW()-ROW(I$4))*CurrentSlotSize()))*60+MINUTE(I$4),0),""),"")</f>
        <v/>
      </c>
      <c r="J14" s="2" t="e">
        <f ca="1">IF($J$2+((CurrentSlotSize()/24)*(ROW()-ROW($J$2)))&lt;$L$2,TIME24(0,HOUR($J$2)*60+60*CurrentSlotSize()*(ROW()-ROW($J$2)),0),"")</f>
        <v>#NAME?</v>
      </c>
    </row>
    <row r="15" spans="1:15">
      <c r="A15" s="2">
        <f>IF((ROW()-ROW($A$2))*CurrentSlotSize()*60&lt;=1440,TIME24(0,60*(ROW()-ROW($A$2))*CurrentSlotSize(),0),"")</f>
        <v>0.13541666666666699</v>
      </c>
      <c r="B15" s="2">
        <f t="shared" si="0"/>
        <v>0.125</v>
      </c>
      <c r="C15" s="2" t="str">
        <f ca="1">IFERROR(IF((ROW()-ROW(C$4))*CurrentSlotSize()&lt;=HOURSELAPSED(OFFSET('Operating Hours'!$B$2,COLUMN()-COLUMN($C$2),0,1,1),OFFSET('Operating Hours'!$C$2,COLUMN()-COLUMN($C$2),0,1,1)),TIME24(0,(HOUR(C$4)+((ROW()-ROW(C$4))*CurrentSlotSize()))*60,0),""),"")</f>
        <v/>
      </c>
      <c r="D15" s="2" t="str">
        <f ca="1">IFERROR(IF((ROW()-ROW(D$4))*CurrentSlotSize()&lt;=HOURSELAPSED(OFFSET('Operating Hours'!$B$2,COLUMN()-COLUMN($C$2),0,1,1),OFFSET('Operating Hours'!$C$2,COLUMN()-COLUMN($C$2),0,1,1)),TIME24(0,(HOUR(D$4)+((ROW()-ROW(D$4))*CurrentSlotSize()))*60+MINUTE(D$4),0),""),"")</f>
        <v/>
      </c>
      <c r="E15" s="2" t="str">
        <f ca="1">IFERROR(IF((ROW()-ROW(E$4))*CurrentSlotSize()&lt;=HOURSELAPSED(OFFSET('Operating Hours'!$B$2,COLUMN()-COLUMN($C$2),0,1,1),OFFSET('Operating Hours'!$C$2,COLUMN()-COLUMN($C$2),0,1,1)),TIME24(0,(HOUR(E$4)+((ROW()-ROW(E$4))*CurrentSlotSize()))*60+MINUTE(E$4),0),""),"")</f>
        <v/>
      </c>
      <c r="F15" s="2" t="str">
        <f ca="1">IFERROR(IF((ROW()-ROW(F$4))*CurrentSlotSize()&lt;=HOURSELAPSED(OFFSET('Operating Hours'!$B$2,COLUMN()-COLUMN($C$2),0,1,1),OFFSET('Operating Hours'!$C$2,COLUMN()-COLUMN($C$2),0,1,1)),TIME24(0,(HOUR(F$4)+((ROW()-ROW(F$4))*CurrentSlotSize()))*60+MINUTE(F$4),0),""),"")</f>
        <v/>
      </c>
      <c r="G15" s="2" t="str">
        <f ca="1">IFERROR(IF((ROW()-ROW(G$4))*CurrentSlotSize()&lt;=HOURSELAPSED(OFFSET('Operating Hours'!$B$2,COLUMN()-COLUMN($C$2),0,1,1),OFFSET('Operating Hours'!$C$2,COLUMN()-COLUMN($C$2),0,1,1)),TIME24(0,(HOUR(G$4)+((ROW()-ROW(G$4))*CurrentSlotSize()))*60+MINUTE(G$4),0),""),"")</f>
        <v/>
      </c>
      <c r="H15" s="2" t="str">
        <f ca="1">IFERROR(IF((ROW()-ROW(H$4))*CurrentSlotSize()&lt;=HOURSELAPSED(OFFSET('Operating Hours'!$B$2,COLUMN()-COLUMN($C$2),0,1,1),OFFSET('Operating Hours'!$C$2,COLUMN()-COLUMN($C$2),0,1,1)),TIME24(0,(HOUR(H$4)+((ROW()-ROW(H$4))*CurrentSlotSize()))*60+MINUTE(H$4),0),""),"")</f>
        <v/>
      </c>
      <c r="I15" s="2" t="str">
        <f ca="1">IFERROR(IF((ROW()-ROW(I$4))*CurrentSlotSize()&lt;=HOURSELAPSED(OFFSET('Operating Hours'!$B$2,COLUMN()-COLUMN($C$2),0,1,1),OFFSET('Operating Hours'!$C$2,COLUMN()-COLUMN($C$2),0,1,1)),TIME24(0,(HOUR(I$4)+((ROW()-ROW(I$4))*CurrentSlotSize()))*60+MINUTE(I$4),0),""),"")</f>
        <v/>
      </c>
      <c r="J15" s="2" t="e">
        <f ca="1">IF($J$2+((CurrentSlotSize()/24)*(ROW()-ROW($J$2)))&lt;$L$2,TIME24(0,HOUR($J$2)*60+60*CurrentSlotSize()*(ROW()-ROW($J$2)),0),"")</f>
        <v>#NAME?</v>
      </c>
    </row>
    <row r="16" spans="1:15">
      <c r="A16" s="2">
        <f>IF((ROW()-ROW($A$2))*CurrentSlotSize()*60&lt;=1440,TIME24(0,60*(ROW()-ROW($A$2))*CurrentSlotSize(),0),"")</f>
        <v>0.14583333333333301</v>
      </c>
      <c r="B16" s="2">
        <f t="shared" si="0"/>
        <v>0.13541666666666699</v>
      </c>
      <c r="C16" s="2" t="str">
        <f ca="1">IFERROR(IF((ROW()-ROW(C$4))*CurrentSlotSize()&lt;=HOURSELAPSED(OFFSET('Operating Hours'!$B$2,COLUMN()-COLUMN($C$2),0,1,1),OFFSET('Operating Hours'!$C$2,COLUMN()-COLUMN($C$2),0,1,1)),TIME24(0,(HOUR(C$4)+((ROW()-ROW(C$4))*CurrentSlotSize()))*60,0),""),"")</f>
        <v/>
      </c>
      <c r="D16" s="2" t="str">
        <f ca="1">IFERROR(IF((ROW()-ROW(D$4))*CurrentSlotSize()&lt;=HOURSELAPSED(OFFSET('Operating Hours'!$B$2,COLUMN()-COLUMN($C$2),0,1,1),OFFSET('Operating Hours'!$C$2,COLUMN()-COLUMN($C$2),0,1,1)),TIME24(0,(HOUR(D$4)+((ROW()-ROW(D$4))*CurrentSlotSize()))*60+MINUTE(D$4),0),""),"")</f>
        <v/>
      </c>
      <c r="E16" s="2" t="str">
        <f ca="1">IFERROR(IF((ROW()-ROW(E$4))*CurrentSlotSize()&lt;=HOURSELAPSED(OFFSET('Operating Hours'!$B$2,COLUMN()-COLUMN($C$2),0,1,1),OFFSET('Operating Hours'!$C$2,COLUMN()-COLUMN($C$2),0,1,1)),TIME24(0,(HOUR(E$4)+((ROW()-ROW(E$4))*CurrentSlotSize()))*60+MINUTE(E$4),0),""),"")</f>
        <v/>
      </c>
      <c r="F16" s="2" t="str">
        <f ca="1">IFERROR(IF((ROW()-ROW(F$4))*CurrentSlotSize()&lt;=HOURSELAPSED(OFFSET('Operating Hours'!$B$2,COLUMN()-COLUMN($C$2),0,1,1),OFFSET('Operating Hours'!$C$2,COLUMN()-COLUMN($C$2),0,1,1)),TIME24(0,(HOUR(F$4)+((ROW()-ROW(F$4))*CurrentSlotSize()))*60+MINUTE(F$4),0),""),"")</f>
        <v/>
      </c>
      <c r="G16" s="2" t="str">
        <f ca="1">IFERROR(IF((ROW()-ROW(G$4))*CurrentSlotSize()&lt;=HOURSELAPSED(OFFSET('Operating Hours'!$B$2,COLUMN()-COLUMN($C$2),0,1,1),OFFSET('Operating Hours'!$C$2,COLUMN()-COLUMN($C$2),0,1,1)),TIME24(0,(HOUR(G$4)+((ROW()-ROW(G$4))*CurrentSlotSize()))*60+MINUTE(G$4),0),""),"")</f>
        <v/>
      </c>
      <c r="H16" s="2" t="str">
        <f ca="1">IFERROR(IF((ROW()-ROW(H$4))*CurrentSlotSize()&lt;=HOURSELAPSED(OFFSET('Operating Hours'!$B$2,COLUMN()-COLUMN($C$2),0,1,1),OFFSET('Operating Hours'!$C$2,COLUMN()-COLUMN($C$2),0,1,1)),TIME24(0,(HOUR(H$4)+((ROW()-ROW(H$4))*CurrentSlotSize()))*60+MINUTE(H$4),0),""),"")</f>
        <v/>
      </c>
      <c r="I16" s="2" t="str">
        <f ca="1">IFERROR(IF((ROW()-ROW(I$4))*CurrentSlotSize()&lt;=HOURSELAPSED(OFFSET('Operating Hours'!$B$2,COLUMN()-COLUMN($C$2),0,1,1),OFFSET('Operating Hours'!$C$2,COLUMN()-COLUMN($C$2),0,1,1)),TIME24(0,(HOUR(I$4)+((ROW()-ROW(I$4))*CurrentSlotSize()))*60+MINUTE(I$4),0),""),"")</f>
        <v/>
      </c>
      <c r="J16" s="2" t="e">
        <f ca="1">IF($J$2+((CurrentSlotSize()/24)*(ROW()-ROW($J$2)))&lt;$L$2,TIME24(0,HOUR($J$2)*60+60*CurrentSlotSize()*(ROW()-ROW($J$2)),0),"")</f>
        <v>#NAME?</v>
      </c>
    </row>
    <row r="17" spans="1:14">
      <c r="A17" s="2">
        <f>IF((ROW()-ROW($A$2))*CurrentSlotSize()*60&lt;=1440,TIME24(0,60*(ROW()-ROW($A$2))*CurrentSlotSize(),0),"")</f>
        <v>0.15625</v>
      </c>
      <c r="B17" s="2">
        <f t="shared" si="0"/>
        <v>0.14583333333333301</v>
      </c>
      <c r="C17" s="2" t="str">
        <f ca="1">IFERROR(IF((ROW()-ROW(C$4))*CurrentSlotSize()&lt;=HOURSELAPSED(OFFSET('Operating Hours'!$B$2,COLUMN()-COLUMN($C$2),0,1,1),OFFSET('Operating Hours'!$C$2,COLUMN()-COLUMN($C$2),0,1,1)),TIME24(0,(HOUR(C$4)+((ROW()-ROW(C$4))*CurrentSlotSize()))*60,0),""),"")</f>
        <v/>
      </c>
      <c r="D17" s="2" t="str">
        <f ca="1">IFERROR(IF((ROW()-ROW(D$4))*CurrentSlotSize()&lt;=HOURSELAPSED(OFFSET('Operating Hours'!$B$2,COLUMN()-COLUMN($C$2),0,1,1),OFFSET('Operating Hours'!$C$2,COLUMN()-COLUMN($C$2),0,1,1)),TIME24(0,(HOUR(D$4)+((ROW()-ROW(D$4))*CurrentSlotSize()))*60+MINUTE(D$4),0),""),"")</f>
        <v/>
      </c>
      <c r="E17" s="2" t="str">
        <f ca="1">IFERROR(IF((ROW()-ROW(E$4))*CurrentSlotSize()&lt;=HOURSELAPSED(OFFSET('Operating Hours'!$B$2,COLUMN()-COLUMN($C$2),0,1,1),OFFSET('Operating Hours'!$C$2,COLUMN()-COLUMN($C$2),0,1,1)),TIME24(0,(HOUR(E$4)+((ROW()-ROW(E$4))*CurrentSlotSize()))*60+MINUTE(E$4),0),""),"")</f>
        <v/>
      </c>
      <c r="F17" s="2" t="str">
        <f ca="1">IFERROR(IF((ROW()-ROW(F$4))*CurrentSlotSize()&lt;=HOURSELAPSED(OFFSET('Operating Hours'!$B$2,COLUMN()-COLUMN($C$2),0,1,1),OFFSET('Operating Hours'!$C$2,COLUMN()-COLUMN($C$2),0,1,1)),TIME24(0,(HOUR(F$4)+((ROW()-ROW(F$4))*CurrentSlotSize()))*60+MINUTE(F$4),0),""),"")</f>
        <v/>
      </c>
      <c r="G17" s="2" t="str">
        <f ca="1">IFERROR(IF((ROW()-ROW(G$4))*CurrentSlotSize()&lt;=HOURSELAPSED(OFFSET('Operating Hours'!$B$2,COLUMN()-COLUMN($C$2),0,1,1),OFFSET('Operating Hours'!$C$2,COLUMN()-COLUMN($C$2),0,1,1)),TIME24(0,(HOUR(G$4)+((ROW()-ROW(G$4))*CurrentSlotSize()))*60+MINUTE(G$4),0),""),"")</f>
        <v/>
      </c>
      <c r="H17" s="2" t="str">
        <f ca="1">IFERROR(IF((ROW()-ROW(H$4))*CurrentSlotSize()&lt;=HOURSELAPSED(OFFSET('Operating Hours'!$B$2,COLUMN()-COLUMN($C$2),0,1,1),OFFSET('Operating Hours'!$C$2,COLUMN()-COLUMN($C$2),0,1,1)),TIME24(0,(HOUR(H$4)+((ROW()-ROW(H$4))*CurrentSlotSize()))*60+MINUTE(H$4),0),""),"")</f>
        <v/>
      </c>
      <c r="I17" s="2" t="str">
        <f ca="1">IFERROR(IF((ROW()-ROW(I$4))*CurrentSlotSize()&lt;=HOURSELAPSED(OFFSET('Operating Hours'!$B$2,COLUMN()-COLUMN($C$2),0,1,1),OFFSET('Operating Hours'!$C$2,COLUMN()-COLUMN($C$2),0,1,1)),TIME24(0,(HOUR(I$4)+((ROW()-ROW(I$4))*CurrentSlotSize()))*60+MINUTE(I$4),0),""),"")</f>
        <v/>
      </c>
      <c r="J17" s="2" t="e">
        <f ca="1">IF($J$2+((CurrentSlotSize()/24)*(ROW()-ROW($J$2)))&lt;$L$2,TIME24(0,HOUR($J$2)*60+60*CurrentSlotSize()*(ROW()-ROW($J$2)),0),"")</f>
        <v>#NAME?</v>
      </c>
      <c r="N17" s="7"/>
    </row>
    <row r="18" spans="1:14">
      <c r="A18" s="2">
        <f>IF((ROW()-ROW($A$2))*CurrentSlotSize()*60&lt;=1440,TIME24(0,60*(ROW()-ROW($A$2))*CurrentSlotSize(),0),"")</f>
        <v>0.16666666666666699</v>
      </c>
      <c r="B18" s="2">
        <f t="shared" si="0"/>
        <v>0.15625</v>
      </c>
      <c r="C18" s="2" t="str">
        <f ca="1">IFERROR(IF((ROW()-ROW(C$4))*CurrentSlotSize()&lt;=HOURSELAPSED(OFFSET('Operating Hours'!$B$2,COLUMN()-COLUMN($C$2),0,1,1),OFFSET('Operating Hours'!$C$2,COLUMN()-COLUMN($C$2),0,1,1)),TIME24(0,(HOUR(C$4)+((ROW()-ROW(C$4))*CurrentSlotSize()))*60,0),""),"")</f>
        <v/>
      </c>
      <c r="D18" s="2" t="str">
        <f ca="1">IFERROR(IF((ROW()-ROW(D$4))*CurrentSlotSize()&lt;=HOURSELAPSED(OFFSET('Operating Hours'!$B$2,COLUMN()-COLUMN($C$2),0,1,1),OFFSET('Operating Hours'!$C$2,COLUMN()-COLUMN($C$2),0,1,1)),TIME24(0,(HOUR(D$4)+((ROW()-ROW(D$4))*CurrentSlotSize()))*60+MINUTE(D$4),0),""),"")</f>
        <v/>
      </c>
      <c r="E18" s="2" t="str">
        <f ca="1">IFERROR(IF((ROW()-ROW(E$4))*CurrentSlotSize()&lt;=HOURSELAPSED(OFFSET('Operating Hours'!$B$2,COLUMN()-COLUMN($C$2),0,1,1),OFFSET('Operating Hours'!$C$2,COLUMN()-COLUMN($C$2),0,1,1)),TIME24(0,(HOUR(E$4)+((ROW()-ROW(E$4))*CurrentSlotSize()))*60+MINUTE(E$4),0),""),"")</f>
        <v/>
      </c>
      <c r="F18" s="2" t="str">
        <f ca="1">IFERROR(IF((ROW()-ROW(F$4))*CurrentSlotSize()&lt;=HOURSELAPSED(OFFSET('Operating Hours'!$B$2,COLUMN()-COLUMN($C$2),0,1,1),OFFSET('Operating Hours'!$C$2,COLUMN()-COLUMN($C$2),0,1,1)),TIME24(0,(HOUR(F$4)+((ROW()-ROW(F$4))*CurrentSlotSize()))*60+MINUTE(F$4),0),""),"")</f>
        <v/>
      </c>
      <c r="G18" s="2" t="str">
        <f ca="1">IFERROR(IF((ROW()-ROW(G$4))*CurrentSlotSize()&lt;=HOURSELAPSED(OFFSET('Operating Hours'!$B$2,COLUMN()-COLUMN($C$2),0,1,1),OFFSET('Operating Hours'!$C$2,COLUMN()-COLUMN($C$2),0,1,1)),TIME24(0,(HOUR(G$4)+((ROW()-ROW(G$4))*CurrentSlotSize()))*60+MINUTE(G$4),0),""),"")</f>
        <v/>
      </c>
      <c r="H18" s="2" t="str">
        <f ca="1">IFERROR(IF((ROW()-ROW(H$4))*CurrentSlotSize()&lt;=HOURSELAPSED(OFFSET('Operating Hours'!$B$2,COLUMN()-COLUMN($C$2),0,1,1),OFFSET('Operating Hours'!$C$2,COLUMN()-COLUMN($C$2),0,1,1)),TIME24(0,(HOUR(H$4)+((ROW()-ROW(H$4))*CurrentSlotSize()))*60+MINUTE(H$4),0),""),"")</f>
        <v/>
      </c>
      <c r="I18" s="2" t="str">
        <f ca="1">IFERROR(IF((ROW()-ROW(I$4))*CurrentSlotSize()&lt;=HOURSELAPSED(OFFSET('Operating Hours'!$B$2,COLUMN()-COLUMN($C$2),0,1,1),OFFSET('Operating Hours'!$C$2,COLUMN()-COLUMN($C$2),0,1,1)),TIME24(0,(HOUR(I$4)+((ROW()-ROW(I$4))*CurrentSlotSize()))*60+MINUTE(I$4),0),""),"")</f>
        <v/>
      </c>
      <c r="J18" s="2" t="e">
        <f ca="1">IF($J$2+((CurrentSlotSize()/24)*(ROW()-ROW($J$2)))&lt;$L$2,TIME24(0,HOUR($J$2)*60+60*CurrentSlotSize()*(ROW()-ROW($J$2)),0),"")</f>
        <v>#NAME?</v>
      </c>
      <c r="N18" s="7"/>
    </row>
    <row r="19" spans="1:14">
      <c r="A19" s="2">
        <f>IF((ROW()-ROW($A$2))*CurrentSlotSize()*60&lt;=1440,TIME24(0,60*(ROW()-ROW($A$2))*CurrentSlotSize(),0),"")</f>
        <v>0.17708333333333301</v>
      </c>
      <c r="B19" s="2">
        <f t="shared" si="0"/>
        <v>0.16666666666666699</v>
      </c>
      <c r="C19" s="2" t="str">
        <f ca="1">IFERROR(IF((ROW()-ROW(C$4))*CurrentSlotSize()&lt;=HOURSELAPSED(OFFSET('Operating Hours'!$B$2,COLUMN()-COLUMN($C$2),0,1,1),OFFSET('Operating Hours'!$C$2,COLUMN()-COLUMN($C$2),0,1,1)),TIME24(0,(HOUR(C$4)+((ROW()-ROW(C$4))*CurrentSlotSize()))*60,0),""),"")</f>
        <v/>
      </c>
      <c r="D19" s="2" t="str">
        <f ca="1">IFERROR(IF((ROW()-ROW(D$4))*CurrentSlotSize()&lt;=HOURSELAPSED(OFFSET('Operating Hours'!$B$2,COLUMN()-COLUMN($C$2),0,1,1),OFFSET('Operating Hours'!$C$2,COLUMN()-COLUMN($C$2),0,1,1)),TIME24(0,(HOUR(D$4)+((ROW()-ROW(D$4))*CurrentSlotSize()))*60+MINUTE(D$4),0),""),"")</f>
        <v/>
      </c>
      <c r="E19" s="2" t="str">
        <f ca="1">IFERROR(IF((ROW()-ROW(E$4))*CurrentSlotSize()&lt;=HOURSELAPSED(OFFSET('Operating Hours'!$B$2,COLUMN()-COLUMN($C$2),0,1,1),OFFSET('Operating Hours'!$C$2,COLUMN()-COLUMN($C$2),0,1,1)),TIME24(0,(HOUR(E$4)+((ROW()-ROW(E$4))*CurrentSlotSize()))*60+MINUTE(E$4),0),""),"")</f>
        <v/>
      </c>
      <c r="F19" s="2" t="str">
        <f ca="1">IFERROR(IF((ROW()-ROW(F$4))*CurrentSlotSize()&lt;=HOURSELAPSED(OFFSET('Operating Hours'!$B$2,COLUMN()-COLUMN($C$2),0,1,1),OFFSET('Operating Hours'!$C$2,COLUMN()-COLUMN($C$2),0,1,1)),TIME24(0,(HOUR(F$4)+((ROW()-ROW(F$4))*CurrentSlotSize()))*60+MINUTE(F$4),0),""),"")</f>
        <v/>
      </c>
      <c r="G19" s="2" t="str">
        <f ca="1">IFERROR(IF((ROW()-ROW(G$4))*CurrentSlotSize()&lt;=HOURSELAPSED(OFFSET('Operating Hours'!$B$2,COLUMN()-COLUMN($C$2),0,1,1),OFFSET('Operating Hours'!$C$2,COLUMN()-COLUMN($C$2),0,1,1)),TIME24(0,(HOUR(G$4)+((ROW()-ROW(G$4))*CurrentSlotSize()))*60+MINUTE(G$4),0),""),"")</f>
        <v/>
      </c>
      <c r="H19" s="2">
        <v>0.53125</v>
      </c>
      <c r="I19" s="2" t="str">
        <f ca="1">IFERROR(IF((ROW()-ROW(I$4))*CurrentSlotSize()&lt;=HOURSELAPSED(OFFSET('Operating Hours'!$B$2,COLUMN()-COLUMN($C$2),0,1,1),OFFSET('Operating Hours'!$C$2,COLUMN()-COLUMN($C$2),0,1,1)),TIME24(0,(HOUR(I$4)+((ROW()-ROW(I$4))*CurrentSlotSize()))*60+MINUTE(I$4),0),""),"")</f>
        <v/>
      </c>
      <c r="J19" s="2" t="e">
        <f ca="1">IF($J$2+((CurrentSlotSize()/24)*(ROW()-ROW($J$2)))&lt;$L$2,TIME24(0,HOUR($J$2)*60+60*CurrentSlotSize()*(ROW()-ROW($J$2)),0),"")</f>
        <v>#NAME?</v>
      </c>
      <c r="M19" s="8"/>
    </row>
    <row r="20" spans="1:14">
      <c r="A20" s="2">
        <f>IF((ROW()-ROW($A$2))*CurrentSlotSize()*60&lt;=1440,TIME24(0,60*(ROW()-ROW($A$2))*CurrentSlotSize(),0),"")</f>
        <v>0.1875</v>
      </c>
      <c r="B20" s="2">
        <f t="shared" si="0"/>
        <v>0.17708333333333301</v>
      </c>
      <c r="C20" s="2" t="str">
        <f ca="1">IFERROR(IF((ROW()-ROW(C$4))*CurrentSlotSize()&lt;=HOURSELAPSED(OFFSET('Operating Hours'!$B$2,COLUMN()-COLUMN($C$2),0,1,1),OFFSET('Operating Hours'!$C$2,COLUMN()-COLUMN($C$2),0,1,1)),TIME24(0,(HOUR(C$4)+((ROW()-ROW(C$4))*CurrentSlotSize()))*60,0),""),"")</f>
        <v/>
      </c>
      <c r="D20" s="2" t="str">
        <f ca="1">IFERROR(IF((ROW()-ROW(D$4))*CurrentSlotSize()&lt;=HOURSELAPSED(OFFSET('Operating Hours'!$B$2,COLUMN()-COLUMN($C$2),0,1,1),OFFSET('Operating Hours'!$C$2,COLUMN()-COLUMN($C$2),0,1,1)),TIME24(0,(HOUR(D$4)+((ROW()-ROW(D$4))*CurrentSlotSize()))*60+MINUTE(D$4),0),""),"")</f>
        <v/>
      </c>
      <c r="E20" s="2" t="str">
        <f ca="1">IFERROR(IF((ROW()-ROW(E$4))*CurrentSlotSize()&lt;=HOURSELAPSED(OFFSET('Operating Hours'!$B$2,COLUMN()-COLUMN($C$2),0,1,1),OFFSET('Operating Hours'!$C$2,COLUMN()-COLUMN($C$2),0,1,1)),TIME24(0,(HOUR(E$4)+((ROW()-ROW(E$4))*CurrentSlotSize()))*60+MINUTE(E$4),0),""),"")</f>
        <v/>
      </c>
      <c r="F20" s="2" t="str">
        <f ca="1">IFERROR(IF((ROW()-ROW(F$4))*CurrentSlotSize()&lt;=HOURSELAPSED(OFFSET('Operating Hours'!$B$2,COLUMN()-COLUMN($C$2),0,1,1),OFFSET('Operating Hours'!$C$2,COLUMN()-COLUMN($C$2),0,1,1)),TIME24(0,(HOUR(F$4)+((ROW()-ROW(F$4))*CurrentSlotSize()))*60+MINUTE(F$4),0),""),"")</f>
        <v/>
      </c>
      <c r="G20" s="2" t="str">
        <f ca="1">IFERROR(IF((ROW()-ROW(G$4))*CurrentSlotSize()&lt;=HOURSELAPSED(OFFSET('Operating Hours'!$B$2,COLUMN()-COLUMN($C$2),0,1,1),OFFSET('Operating Hours'!$C$2,COLUMN()-COLUMN($C$2),0,1,1)),TIME24(0,(HOUR(G$4)+((ROW()-ROW(G$4))*CurrentSlotSize()))*60+MINUTE(G$4),0),""),"")</f>
        <v/>
      </c>
      <c r="H20" s="2" t="str">
        <f ca="1">IFERROR(IF((ROW()-ROW(H$4))*CurrentSlotSize()&lt;=HOURSELAPSED(OFFSET('Operating Hours'!$B$2,COLUMN()-COLUMN($C$2),0,1,1),OFFSET('Operating Hours'!$C$2,COLUMN()-COLUMN($C$2),0,1,1)),TIME24(0,(HOUR(H$4)+((ROW()-ROW(H$4))*CurrentSlotSize()))*60+MINUTE(H$4),0),""),"")</f>
        <v/>
      </c>
      <c r="I20" s="2" t="str">
        <f ca="1">IFERROR(IF((ROW()-ROW(I$4))*CurrentSlotSize()&lt;=HOURSELAPSED(OFFSET('Operating Hours'!$B$2,COLUMN()-COLUMN($C$2),0,1,1),OFFSET('Operating Hours'!$C$2,COLUMN()-COLUMN($C$2),0,1,1)),TIME24(0,(HOUR(I$4)+((ROW()-ROW(I$4))*CurrentSlotSize()))*60+MINUTE(I$4),0),""),"")</f>
        <v/>
      </c>
      <c r="J20" s="2" t="e">
        <f ca="1">IF($J$2+((CurrentSlotSize()/24)*(ROW()-ROW($J$2)))&lt;$L$2,TIME24(0,HOUR($J$2)*60+60*CurrentSlotSize()*(ROW()-ROW($J$2)),0),"")</f>
        <v>#NAME?</v>
      </c>
    </row>
    <row r="21" spans="1:14">
      <c r="A21" s="2">
        <f>IF((ROW()-ROW($A$2))*CurrentSlotSize()*60&lt;=1440,TIME24(0,60*(ROW()-ROW($A$2))*CurrentSlotSize(),0),"")</f>
        <v>0.19791666666666699</v>
      </c>
      <c r="B21" s="2">
        <f t="shared" si="0"/>
        <v>0.1875</v>
      </c>
      <c r="C21" s="2" t="str">
        <f ca="1">IFERROR(IF((ROW()-ROW(C$4))*CurrentSlotSize()&lt;=HOURSELAPSED(OFFSET('Operating Hours'!$B$2,COLUMN()-COLUMN($C$2),0,1,1),OFFSET('Operating Hours'!$C$2,COLUMN()-COLUMN($C$2),0,1,1)),TIME24(0,(HOUR(C$4)+((ROW()-ROW(C$4))*CurrentSlotSize()))*60,0),""),"")</f>
        <v/>
      </c>
      <c r="D21" s="2" t="str">
        <f ca="1">IFERROR(IF((ROW()-ROW(D$4))*CurrentSlotSize()&lt;=HOURSELAPSED(OFFSET('Operating Hours'!$B$2,COLUMN()-COLUMN($C$2),0,1,1),OFFSET('Operating Hours'!$C$2,COLUMN()-COLUMN($C$2),0,1,1)),TIME24(0,(HOUR(D$4)+((ROW()-ROW(D$4))*CurrentSlotSize()))*60+MINUTE(D$4),0),""),"")</f>
        <v/>
      </c>
      <c r="E21" s="2" t="str">
        <f ca="1">IFERROR(IF((ROW()-ROW(E$4))*CurrentSlotSize()&lt;=HOURSELAPSED(OFFSET('Operating Hours'!$B$2,COLUMN()-COLUMN($C$2),0,1,1),OFFSET('Operating Hours'!$C$2,COLUMN()-COLUMN($C$2),0,1,1)),TIME24(0,(HOUR(E$4)+((ROW()-ROW(E$4))*CurrentSlotSize()))*60+MINUTE(E$4),0),""),"")</f>
        <v/>
      </c>
      <c r="F21" s="2" t="str">
        <f ca="1">IFERROR(IF((ROW()-ROW(F$4))*CurrentSlotSize()&lt;=HOURSELAPSED(OFFSET('Operating Hours'!$B$2,COLUMN()-COLUMN($C$2),0,1,1),OFFSET('Operating Hours'!$C$2,COLUMN()-COLUMN($C$2),0,1,1)),TIME24(0,(HOUR(F$4)+((ROW()-ROW(F$4))*CurrentSlotSize()))*60+MINUTE(F$4),0),""),"")</f>
        <v/>
      </c>
      <c r="G21" s="2" t="str">
        <f ca="1">IFERROR(IF((ROW()-ROW(G$4))*CurrentSlotSize()&lt;=HOURSELAPSED(OFFSET('Operating Hours'!$B$2,COLUMN()-COLUMN($C$2),0,1,1),OFFSET('Operating Hours'!$C$2,COLUMN()-COLUMN($C$2),0,1,1)),TIME24(0,(HOUR(G$4)+((ROW()-ROW(G$4))*CurrentSlotSize()))*60+MINUTE(G$4),0),""),"")</f>
        <v/>
      </c>
      <c r="H21" s="2" t="str">
        <f ca="1">IFERROR(IF((ROW()-ROW(H$4))*CurrentSlotSize()&lt;=HOURSELAPSED(OFFSET('Operating Hours'!$B$2,COLUMN()-COLUMN($C$2),0,1,1),OFFSET('Operating Hours'!$C$2,COLUMN()-COLUMN($C$2),0,1,1)),TIME24(0,(HOUR(H$4)+((ROW()-ROW(H$4))*CurrentSlotSize()))*60+MINUTE(H$4),0),""),"")</f>
        <v/>
      </c>
      <c r="I21" s="2" t="str">
        <f ca="1">IFERROR(IF((ROW()-ROW(I$4))*CurrentSlotSize()&lt;=HOURSELAPSED(OFFSET('Operating Hours'!$B$2,COLUMN()-COLUMN($C$2),0,1,1),OFFSET('Operating Hours'!$C$2,COLUMN()-COLUMN($C$2),0,1,1)),TIME24(0,(HOUR(I$4)+((ROW()-ROW(I$4))*CurrentSlotSize()))*60+MINUTE(I$4),0),""),"")</f>
        <v/>
      </c>
      <c r="J21" s="2" t="e">
        <f ca="1">IF($J$2+((CurrentSlotSize()/24)*(ROW()-ROW($J$2)))&lt;$L$2,TIME24(0,HOUR($J$2)*60+60*CurrentSlotSize()*(ROW()-ROW($J$2)),0),"")</f>
        <v>#NAME?</v>
      </c>
    </row>
    <row r="22" spans="1:14">
      <c r="A22" s="2">
        <f>IF((ROW()-ROW($A$2))*CurrentSlotSize()*60&lt;=1440,TIME24(0,60*(ROW()-ROW($A$2))*CurrentSlotSize(),0),"")</f>
        <v>0.20833333333333301</v>
      </c>
      <c r="B22" s="2">
        <f t="shared" si="0"/>
        <v>0.19791666666666699</v>
      </c>
      <c r="C22" s="2" t="str">
        <f ca="1">IFERROR(IF((ROW()-ROW(C$4))*CurrentSlotSize()&lt;=HOURSELAPSED(OFFSET('Operating Hours'!$B$2,COLUMN()-COLUMN($C$2),0,1,1),OFFSET('Operating Hours'!$C$2,COLUMN()-COLUMN($C$2),0,1,1)),TIME24(0,(HOUR(C$4)+((ROW()-ROW(C$4))*CurrentSlotSize()))*60,0),""),"")</f>
        <v/>
      </c>
      <c r="D22" s="2" t="str">
        <f ca="1">IFERROR(IF((ROW()-ROW(D$4))*CurrentSlotSize()&lt;=HOURSELAPSED(OFFSET('Operating Hours'!$B$2,COLUMN()-COLUMN($C$2),0,1,1),OFFSET('Operating Hours'!$C$2,COLUMN()-COLUMN($C$2),0,1,1)),TIME24(0,(HOUR(D$4)+((ROW()-ROW(D$4))*CurrentSlotSize()))*60+MINUTE(D$4),0),""),"")</f>
        <v/>
      </c>
      <c r="E22" s="2" t="str">
        <f ca="1">IFERROR(IF((ROW()-ROW(E$4))*CurrentSlotSize()&lt;=HOURSELAPSED(OFFSET('Operating Hours'!$B$2,COLUMN()-COLUMN($C$2),0,1,1),OFFSET('Operating Hours'!$C$2,COLUMN()-COLUMN($C$2),0,1,1)),TIME24(0,(HOUR(E$4)+((ROW()-ROW(E$4))*CurrentSlotSize()))*60+MINUTE(E$4),0),""),"")</f>
        <v/>
      </c>
      <c r="F22" s="2" t="str">
        <f ca="1">IFERROR(IF((ROW()-ROW(F$4))*CurrentSlotSize()&lt;=HOURSELAPSED(OFFSET('Operating Hours'!$B$2,COLUMN()-COLUMN($C$2),0,1,1),OFFSET('Operating Hours'!$C$2,COLUMN()-COLUMN($C$2),0,1,1)),TIME24(0,(HOUR(F$4)+((ROW()-ROW(F$4))*CurrentSlotSize()))*60+MINUTE(F$4),0),""),"")</f>
        <v/>
      </c>
      <c r="G22" s="2">
        <v>0.5625</v>
      </c>
      <c r="H22" s="2" t="str">
        <f ca="1">IFERROR(IF((ROW()-ROW(H$4))*CurrentSlotSize()&lt;=HOURSELAPSED(OFFSET('Operating Hours'!$B$2,COLUMN()-COLUMN($C$2),0,1,1),OFFSET('Operating Hours'!$C$2,COLUMN()-COLUMN($C$2),0,1,1)),TIME24(0,(HOUR(H$4)+((ROW()-ROW(H$4))*CurrentSlotSize()))*60+MINUTE(H$4),0),""),"")</f>
        <v/>
      </c>
      <c r="I22" s="2">
        <v>0.60416666666666696</v>
      </c>
      <c r="J22" s="2" t="e">
        <f ca="1">IF($J$2+((CurrentSlotSize()/24)*(ROW()-ROW($J$2)))&lt;$L$2,TIME24(0,HOUR($J$2)*60+60*CurrentSlotSize()*(ROW()-ROW($J$2)),0),"")</f>
        <v>#NAME?</v>
      </c>
    </row>
    <row r="23" spans="1:14">
      <c r="A23" s="2">
        <f>IF((ROW()-ROW($A$2))*CurrentSlotSize()*60&lt;=1440,TIME24(0,60*(ROW()-ROW($A$2))*CurrentSlotSize(),0),"")</f>
        <v>0.21875</v>
      </c>
      <c r="B23" s="2">
        <f t="shared" si="0"/>
        <v>0.20833333333333301</v>
      </c>
      <c r="C23" s="2" t="str">
        <f ca="1">IFERROR(IF((ROW()-ROW(C$4))*CurrentSlotSize()&lt;=HOURSELAPSED(OFFSET('Operating Hours'!$B$2,COLUMN()-COLUMN($C$2),0,1,1),OFFSET('Operating Hours'!$C$2,COLUMN()-COLUMN($C$2),0,1,1)),TIME24(0,(HOUR(C$4)+((ROW()-ROW(C$4))*CurrentSlotSize()))*60,0),""),"")</f>
        <v/>
      </c>
      <c r="D23" s="2" t="str">
        <f ca="1">IFERROR(IF((ROW()-ROW(D$4))*CurrentSlotSize()&lt;=HOURSELAPSED(OFFSET('Operating Hours'!$B$2,COLUMN()-COLUMN($C$2),0,1,1),OFFSET('Operating Hours'!$C$2,COLUMN()-COLUMN($C$2),0,1,1)),TIME24(0,(HOUR(D$4)+((ROW()-ROW(D$4))*CurrentSlotSize()))*60+MINUTE(D$4),0),""),"")</f>
        <v/>
      </c>
      <c r="E23" s="2" t="str">
        <f ca="1">IFERROR(IF((ROW()-ROW(E$4))*CurrentSlotSize()&lt;=HOURSELAPSED(OFFSET('Operating Hours'!$B$2,COLUMN()-COLUMN($C$2),0,1,1),OFFSET('Operating Hours'!$C$2,COLUMN()-COLUMN($C$2),0,1,1)),TIME24(0,(HOUR(E$4)+((ROW()-ROW(E$4))*CurrentSlotSize()))*60+MINUTE(E$4),0),""),"")</f>
        <v/>
      </c>
      <c r="F23" s="2" t="str">
        <f ca="1">IFERROR(IF((ROW()-ROW(F$4))*CurrentSlotSize()&lt;=HOURSELAPSED(OFFSET('Operating Hours'!$B$2,COLUMN()-COLUMN($C$2),0,1,1),OFFSET('Operating Hours'!$C$2,COLUMN()-COLUMN($C$2),0,1,1)),TIME24(0,(HOUR(F$4)+((ROW()-ROW(F$4))*CurrentSlotSize()))*60+MINUTE(F$4),0),""),"")</f>
        <v/>
      </c>
      <c r="G23" s="2" t="str">
        <f ca="1">IFERROR(IF((ROW()-ROW(G$4))*CurrentSlotSize()&lt;=HOURSELAPSED(OFFSET('Operating Hours'!$B$2,COLUMN()-COLUMN($C$2),0,1,1),OFFSET('Operating Hours'!$C$2,COLUMN()-COLUMN($C$2),0,1,1)),TIME24(0,(HOUR(G$4)+((ROW()-ROW(G$4))*CurrentSlotSize()))*60+MINUTE(G$4),0),""),"")</f>
        <v/>
      </c>
      <c r="H23" s="2" t="str">
        <f ca="1">IFERROR(IF((ROW()-ROW(H$4))*CurrentSlotSize()&lt;=HOURSELAPSED(OFFSET('Operating Hours'!$B$2,COLUMN()-COLUMN($C$2),0,1,1),OFFSET('Operating Hours'!$C$2,COLUMN()-COLUMN($C$2),0,1,1)),TIME24(0,(HOUR(H$4)+((ROW()-ROW(H$4))*CurrentSlotSize()))*60+MINUTE(H$4),0),""),"")</f>
        <v/>
      </c>
      <c r="I23" s="2" t="str">
        <f ca="1">IFERROR(IF((ROW()-ROW(I$4))*CurrentSlotSize()&lt;=HOURSELAPSED(OFFSET('Operating Hours'!$B$2,COLUMN()-COLUMN($C$2),0,1,1),OFFSET('Operating Hours'!$C$2,COLUMN()-COLUMN($C$2),0,1,1)),TIME24(0,(HOUR(I$4)+((ROW()-ROW(I$4))*CurrentSlotSize()))*60+MINUTE(I$4),0),""),"")</f>
        <v/>
      </c>
      <c r="J23" s="2" t="e">
        <f ca="1">IF($J$2+((CurrentSlotSize()/24)*(ROW()-ROW($J$2)))&lt;$L$2,TIME24(0,HOUR($J$2)*60+60*CurrentSlotSize()*(ROW()-ROW($J$2)),0),"")</f>
        <v>#NAME?</v>
      </c>
    </row>
    <row r="24" spans="1:14">
      <c r="A24" s="2">
        <f>IF((ROW()-ROW($A$2))*CurrentSlotSize()*60&lt;=1440,TIME24(0,60*(ROW()-ROW($A$2))*CurrentSlotSize(),0),"")</f>
        <v>0.22916666666666699</v>
      </c>
      <c r="B24" s="2">
        <f t="shared" si="0"/>
        <v>0.21875</v>
      </c>
      <c r="C24" s="2" t="str">
        <f ca="1">IFERROR(IF((ROW()-ROW(C$4))*CurrentSlotSize()&lt;=HOURSELAPSED(OFFSET('Operating Hours'!$B$2,COLUMN()-COLUMN($C$2),0,1,1),OFFSET('Operating Hours'!$C$2,COLUMN()-COLUMN($C$2),0,1,1)),TIME24(0,(HOUR(C$4)+((ROW()-ROW(C$4))*CurrentSlotSize()))*60,0),""),"")</f>
        <v/>
      </c>
      <c r="D24" s="2" t="str">
        <f ca="1">IFERROR(IF((ROW()-ROW(D$4))*CurrentSlotSize()&lt;=HOURSELAPSED(OFFSET('Operating Hours'!$B$2,COLUMN()-COLUMN($C$2),0,1,1),OFFSET('Operating Hours'!$C$2,COLUMN()-COLUMN($C$2),0,1,1)),TIME24(0,(HOUR(D$4)+((ROW()-ROW(D$4))*CurrentSlotSize()))*60+MINUTE(D$4),0),""),"")</f>
        <v/>
      </c>
      <c r="E24" s="2" t="str">
        <f ca="1">IFERROR(IF((ROW()-ROW(E$4))*CurrentSlotSize()&lt;=HOURSELAPSED(OFFSET('Operating Hours'!$B$2,COLUMN()-COLUMN($C$2),0,1,1),OFFSET('Operating Hours'!$C$2,COLUMN()-COLUMN($C$2),0,1,1)),TIME24(0,(HOUR(E$4)+((ROW()-ROW(E$4))*CurrentSlotSize()))*60+MINUTE(E$4),0),""),"")</f>
        <v/>
      </c>
      <c r="F24" s="2" t="str">
        <f ca="1">IFERROR(IF((ROW()-ROW(F$4))*CurrentSlotSize()&lt;=HOURSELAPSED(OFFSET('Operating Hours'!$B$2,COLUMN()-COLUMN($C$2),0,1,1),OFFSET('Operating Hours'!$C$2,COLUMN()-COLUMN($C$2),0,1,1)),TIME24(0,(HOUR(F$4)+((ROW()-ROW(F$4))*CurrentSlotSize()))*60+MINUTE(F$4),0),""),"")</f>
        <v/>
      </c>
      <c r="G24" s="2" t="str">
        <f ca="1">IFERROR(IF((ROW()-ROW(G$4))*CurrentSlotSize()&lt;=HOURSELAPSED(OFFSET('Operating Hours'!$B$2,COLUMN()-COLUMN($C$2),0,1,1),OFFSET('Operating Hours'!$C$2,COLUMN()-COLUMN($C$2),0,1,1)),TIME24(0,(HOUR(G$4)+((ROW()-ROW(G$4))*CurrentSlotSize()))*60+MINUTE(G$4),0),""),"")</f>
        <v/>
      </c>
      <c r="H24" s="2" t="str">
        <f ca="1">IFERROR(IF((ROW()-ROW(H$4))*CurrentSlotSize()&lt;=HOURSELAPSED(OFFSET('Operating Hours'!$B$2,COLUMN()-COLUMN($C$2),0,1,1),OFFSET('Operating Hours'!$C$2,COLUMN()-COLUMN($C$2),0,1,1)),TIME24(0,(HOUR(H$4)+((ROW()-ROW(H$4))*CurrentSlotSize()))*60+MINUTE(H$4),0),""),"")</f>
        <v/>
      </c>
      <c r="I24" s="2" t="str">
        <f ca="1">IFERROR(IF((ROW()-ROW(I$4))*CurrentSlotSize()&lt;=HOURSELAPSED(OFFSET('Operating Hours'!$B$2,COLUMN()-COLUMN($C$2),0,1,1),OFFSET('Operating Hours'!$C$2,COLUMN()-COLUMN($C$2),0,1,1)),TIME24(0,(HOUR(I$4)+((ROW()-ROW(I$4))*CurrentSlotSize()))*60+MINUTE(I$4),0),""),"")</f>
        <v/>
      </c>
      <c r="J24" s="2" t="e">
        <f ca="1">IF($J$2+((CurrentSlotSize()/24)*(ROW()-ROW($J$2)))&lt;$L$2,TIME24(0,HOUR($J$2)*60+60*CurrentSlotSize()*(ROW()-ROW($J$2)),0),"")</f>
        <v>#NAME?</v>
      </c>
    </row>
    <row r="25" spans="1:14">
      <c r="A25" s="2">
        <f>IF((ROW()-ROW($A$2))*CurrentSlotSize()*60&lt;=1440,TIME24(0,60*(ROW()-ROW($A$2))*CurrentSlotSize(),0),"")</f>
        <v>0.23958333333333301</v>
      </c>
      <c r="B25" s="2">
        <f t="shared" si="0"/>
        <v>0.22916666666666699</v>
      </c>
      <c r="C25" s="2" t="str">
        <f ca="1">IFERROR(IF((ROW()-ROW(C$4))*CurrentSlotSize()&lt;=HOURSELAPSED(OFFSET('Operating Hours'!$B$2,COLUMN()-COLUMN($C$2),0,1,1),OFFSET('Operating Hours'!$C$2,COLUMN()-COLUMN($C$2),0,1,1)),TIME24(0,(HOUR(C$4)+((ROW()-ROW(C$4))*CurrentSlotSize()))*60,0),""),"")</f>
        <v/>
      </c>
      <c r="D25" s="2" t="str">
        <f ca="1">IFERROR(IF((ROW()-ROW(D$4))*CurrentSlotSize()&lt;=HOURSELAPSED(OFFSET('Operating Hours'!$B$2,COLUMN()-COLUMN($C$2),0,1,1),OFFSET('Operating Hours'!$C$2,COLUMN()-COLUMN($C$2),0,1,1)),TIME24(0,(HOUR(D$4)+((ROW()-ROW(D$4))*CurrentSlotSize()))*60+MINUTE(D$4),0),""),"")</f>
        <v/>
      </c>
      <c r="E25" s="2" t="str">
        <f ca="1">IFERROR(IF((ROW()-ROW(E$4))*CurrentSlotSize()&lt;=HOURSELAPSED(OFFSET('Operating Hours'!$B$2,COLUMN()-COLUMN($C$2),0,1,1),OFFSET('Operating Hours'!$C$2,COLUMN()-COLUMN($C$2),0,1,1)),TIME24(0,(HOUR(E$4)+((ROW()-ROW(E$4))*CurrentSlotSize()))*60+MINUTE(E$4),0),""),"")</f>
        <v/>
      </c>
      <c r="F25" s="2" t="str">
        <f ca="1">IFERROR(IF((ROW()-ROW(F$4))*CurrentSlotSize()&lt;=HOURSELAPSED(OFFSET('Operating Hours'!$B$2,COLUMN()-COLUMN($C$2),0,1,1),OFFSET('Operating Hours'!$C$2,COLUMN()-COLUMN($C$2),0,1,1)),TIME24(0,(HOUR(F$4)+((ROW()-ROW(F$4))*CurrentSlotSize()))*60+MINUTE(F$4),0),""),"")</f>
        <v/>
      </c>
      <c r="G25" s="2" t="str">
        <f ca="1">IFERROR(IF((ROW()-ROW(G$4))*CurrentSlotSize()&lt;=HOURSELAPSED(OFFSET('Operating Hours'!$B$2,COLUMN()-COLUMN($C$2),0,1,1),OFFSET('Operating Hours'!$C$2,COLUMN()-COLUMN($C$2),0,1,1)),TIME24(0,(HOUR(G$4)+((ROW()-ROW(G$4))*CurrentSlotSize()))*60+MINUTE(G$4),0),""),"")</f>
        <v/>
      </c>
      <c r="H25" s="2" t="str">
        <f ca="1">IFERROR(IF((ROW()-ROW(H$4))*CurrentSlotSize()&lt;=HOURSELAPSED(OFFSET('Operating Hours'!$B$2,COLUMN()-COLUMN($C$2),0,1,1),OFFSET('Operating Hours'!$C$2,COLUMN()-COLUMN($C$2),0,1,1)),TIME24(0,(HOUR(H$4)+((ROW()-ROW(H$4))*CurrentSlotSize()))*60+MINUTE(H$4),0),""),"")</f>
        <v/>
      </c>
      <c r="I25" s="2" t="str">
        <f ca="1">IFERROR(IF((ROW()-ROW(I$4))*CurrentSlotSize()&lt;=HOURSELAPSED(OFFSET('Operating Hours'!$B$2,COLUMN()-COLUMN($C$2),0,1,1),OFFSET('Operating Hours'!$C$2,COLUMN()-COLUMN($C$2),0,1,1)),TIME24(0,(HOUR(I$4)+((ROW()-ROW(I$4))*CurrentSlotSize()))*60+MINUTE(I$4),0),""),"")</f>
        <v/>
      </c>
      <c r="J25" s="2" t="e">
        <f ca="1">IF($J$2+((CurrentSlotSize()/24)*(ROW()-ROW($J$2)))&lt;$L$2,TIME24(0,HOUR($J$2)*60+60*CurrentSlotSize()*(ROW()-ROW($J$2)),0),"")</f>
        <v>#NAME?</v>
      </c>
    </row>
    <row r="26" spans="1:14">
      <c r="A26" s="2">
        <f>IF((ROW()-ROW($A$2))*CurrentSlotSize()*60&lt;=1440,TIME24(0,60*(ROW()-ROW($A$2))*CurrentSlotSize(),0),"")</f>
        <v>0.25</v>
      </c>
      <c r="B26" s="2">
        <f t="shared" si="0"/>
        <v>0.23958333333333301</v>
      </c>
      <c r="C26" s="2" t="str">
        <f ca="1">IFERROR(IF((ROW()-ROW(C$4))*CurrentSlotSize()&lt;=HOURSELAPSED(OFFSET('Operating Hours'!$B$2,COLUMN()-COLUMN($C$2),0,1,1),OFFSET('Operating Hours'!$C$2,COLUMN()-COLUMN($C$2),0,1,1)),TIME24(0,(HOUR(C$4)+((ROW()-ROW(C$4))*CurrentSlotSize()))*60,0),""),"")</f>
        <v/>
      </c>
      <c r="D26" s="2" t="str">
        <f ca="1">IFERROR(IF((ROW()-ROW(D$4))*CurrentSlotSize()&lt;=HOURSELAPSED(OFFSET('Operating Hours'!$B$2,COLUMN()-COLUMN($C$2),0,1,1),OFFSET('Operating Hours'!$C$2,COLUMN()-COLUMN($C$2),0,1,1)),TIME24(0,(HOUR(D$4)+((ROW()-ROW(D$4))*CurrentSlotSize()))*60+MINUTE(D$4),0),""),"")</f>
        <v/>
      </c>
      <c r="E26" s="2" t="str">
        <f ca="1">IFERROR(IF((ROW()-ROW(E$4))*CurrentSlotSize()&lt;=HOURSELAPSED(OFFSET('Operating Hours'!$B$2,COLUMN()-COLUMN($C$2),0,1,1),OFFSET('Operating Hours'!$C$2,COLUMN()-COLUMN($C$2),0,1,1)),TIME24(0,(HOUR(E$4)+((ROW()-ROW(E$4))*CurrentSlotSize()))*60+MINUTE(E$4),0),""),"")</f>
        <v/>
      </c>
      <c r="F26" s="2" t="str">
        <f ca="1">IFERROR(IF((ROW()-ROW(F$4))*CurrentSlotSize()&lt;=HOURSELAPSED(OFFSET('Operating Hours'!$B$2,COLUMN()-COLUMN($C$2),0,1,1),OFFSET('Operating Hours'!$C$2,COLUMN()-COLUMN($C$2),0,1,1)),TIME24(0,(HOUR(F$4)+((ROW()-ROW(F$4))*CurrentSlotSize()))*60+MINUTE(F$4),0),""),"")</f>
        <v/>
      </c>
      <c r="G26" s="2" t="str">
        <f ca="1">IFERROR(IF((ROW()-ROW(G$4))*CurrentSlotSize()&lt;=HOURSELAPSED(OFFSET('Operating Hours'!$B$2,COLUMN()-COLUMN($C$2),0,1,1),OFFSET('Operating Hours'!$C$2,COLUMN()-COLUMN($C$2),0,1,1)),TIME24(0,(HOUR(G$4)+((ROW()-ROW(G$4))*CurrentSlotSize()))*60+MINUTE(G$4),0),""),"")</f>
        <v/>
      </c>
      <c r="H26" s="2" t="str">
        <f ca="1">IFERROR(IF((ROW()-ROW(H$4))*CurrentSlotSize()&lt;=HOURSELAPSED(OFFSET('Operating Hours'!$B$2,COLUMN()-COLUMN($C$2),0,1,1),OFFSET('Operating Hours'!$C$2,COLUMN()-COLUMN($C$2),0,1,1)),TIME24(0,(HOUR(H$4)+((ROW()-ROW(H$4))*CurrentSlotSize()))*60+MINUTE(H$4),0),""),"")</f>
        <v/>
      </c>
      <c r="I26" s="2" t="str">
        <f ca="1">IFERROR(IF((ROW()-ROW(I$4))*CurrentSlotSize()&lt;=HOURSELAPSED(OFFSET('Operating Hours'!$B$2,COLUMN()-COLUMN($C$2),0,1,1),OFFSET('Operating Hours'!$C$2,COLUMN()-COLUMN($C$2),0,1,1)),TIME24(0,(HOUR(I$4)+((ROW()-ROW(I$4))*CurrentSlotSize()))*60+MINUTE(I$4),0),""),"")</f>
        <v/>
      </c>
      <c r="J26" s="2" t="e">
        <f ca="1">IF($J$2+((CurrentSlotSize()/24)*(ROW()-ROW($J$2)))&lt;$L$2,TIME24(0,HOUR($J$2)*60+60*CurrentSlotSize()*(ROW()-ROW($J$2)),0),"")</f>
        <v>#NAME?</v>
      </c>
    </row>
    <row r="27" spans="1:14">
      <c r="A27" s="2">
        <f>IF((ROW()-ROW($A$2))*CurrentSlotSize()*60&lt;=1440,TIME24(0,60*(ROW()-ROW($A$2))*CurrentSlotSize(),0),"")</f>
        <v>0.26041666666666702</v>
      </c>
      <c r="B27" s="2">
        <f t="shared" si="0"/>
        <v>0.25</v>
      </c>
      <c r="C27" s="2" t="str">
        <f ca="1">IFERROR(IF((ROW()-ROW(C$4))*CurrentSlotSize()&lt;=HOURSELAPSED(OFFSET('Operating Hours'!$B$2,COLUMN()-COLUMN($C$2),0,1,1),OFFSET('Operating Hours'!$C$2,COLUMN()-COLUMN($C$2),0,1,1)),TIME24(0,(HOUR(C$4)+((ROW()-ROW(C$4))*CurrentSlotSize()))*60,0),""),"")</f>
        <v/>
      </c>
      <c r="D27" s="2" t="str">
        <f ca="1">IFERROR(IF((ROW()-ROW(D$4))*CurrentSlotSize()&lt;=HOURSELAPSED(OFFSET('Operating Hours'!$B$2,COLUMN()-COLUMN($C$2),0,1,1),OFFSET('Operating Hours'!$C$2,COLUMN()-COLUMN($C$2),0,1,1)),TIME24(0,(HOUR(D$4)+((ROW()-ROW(D$4))*CurrentSlotSize()))*60+MINUTE(D$4),0),""),"")</f>
        <v/>
      </c>
      <c r="E27" s="2" t="str">
        <f ca="1">IFERROR(IF((ROW()-ROW(E$4))*CurrentSlotSize()&lt;=HOURSELAPSED(OFFSET('Operating Hours'!$B$2,COLUMN()-COLUMN($C$2),0,1,1),OFFSET('Operating Hours'!$C$2,COLUMN()-COLUMN($C$2),0,1,1)),TIME24(0,(HOUR(E$4)+((ROW()-ROW(E$4))*CurrentSlotSize()))*60+MINUTE(E$4),0),""),"")</f>
        <v/>
      </c>
      <c r="F27" s="2" t="str">
        <f ca="1">IFERROR(IF((ROW()-ROW(F$4))*CurrentSlotSize()&lt;=HOURSELAPSED(OFFSET('Operating Hours'!$B$2,COLUMN()-COLUMN($C$2),0,1,1),OFFSET('Operating Hours'!$C$2,COLUMN()-COLUMN($C$2),0,1,1)),TIME24(0,(HOUR(F$4)+((ROW()-ROW(F$4))*CurrentSlotSize()))*60+MINUTE(F$4),0),""),"")</f>
        <v/>
      </c>
      <c r="G27" s="2" t="str">
        <f ca="1">IFERROR(IF((ROW()-ROW(G$4))*CurrentSlotSize()&lt;=HOURSELAPSED(OFFSET('Operating Hours'!$B$2,COLUMN()-COLUMN($C$2),0,1,1),OFFSET('Operating Hours'!$C$2,COLUMN()-COLUMN($C$2),0,1,1)),TIME24(0,(HOUR(G$4)+((ROW()-ROW(G$4))*CurrentSlotSize()))*60+MINUTE(G$4),0),""),"")</f>
        <v/>
      </c>
      <c r="H27" s="2" t="str">
        <f ca="1">IFERROR(IF((ROW()-ROW(H$4))*CurrentSlotSize()&lt;=HOURSELAPSED(OFFSET('Operating Hours'!$B$2,COLUMN()-COLUMN($C$2),0,1,1),OFFSET('Operating Hours'!$C$2,COLUMN()-COLUMN($C$2),0,1,1)),TIME24(0,(HOUR(H$4)+((ROW()-ROW(H$4))*CurrentSlotSize()))*60+MINUTE(H$4),0),""),"")</f>
        <v/>
      </c>
      <c r="I27" s="2" t="str">
        <f ca="1">IFERROR(IF((ROW()-ROW(I$4))*CurrentSlotSize()&lt;=HOURSELAPSED(OFFSET('Operating Hours'!$B$2,COLUMN()-COLUMN($C$2),0,1,1),OFFSET('Operating Hours'!$C$2,COLUMN()-COLUMN($C$2),0,1,1)),TIME24(0,(HOUR(I$4)+((ROW()-ROW(I$4))*CurrentSlotSize()))*60+MINUTE(I$4),0),""),"")</f>
        <v/>
      </c>
      <c r="J27" s="2" t="e">
        <f ca="1">IF($J$2+((CurrentSlotSize()/24)*(ROW()-ROW($J$2)))&lt;$L$2,TIME24(0,HOUR($J$2)*60+60*CurrentSlotSize()*(ROW()-ROW($J$2)),0),"")</f>
        <v>#NAME?</v>
      </c>
    </row>
    <row r="28" spans="1:14">
      <c r="A28" s="2">
        <f>IF((ROW()-ROW($A$2))*CurrentSlotSize()*60&lt;=1440,TIME24(0,60*(ROW()-ROW($A$2))*CurrentSlotSize(),0),"")</f>
        <v>0.27083333333333298</v>
      </c>
      <c r="B28" s="2">
        <f t="shared" si="0"/>
        <v>0.26041666666666702</v>
      </c>
      <c r="C28" s="2" t="str">
        <f ca="1">IFERROR(IF((ROW()-ROW(C$4))*CurrentSlotSize()&lt;=HOURSELAPSED(OFFSET('Operating Hours'!$B$2,COLUMN()-COLUMN($C$2),0,1,1),OFFSET('Operating Hours'!$C$2,COLUMN()-COLUMN($C$2),0,1,1)),TIME24(0,(HOUR(C$4)+((ROW()-ROW(C$4))*CurrentSlotSize()))*60,0),""),"")</f>
        <v/>
      </c>
      <c r="D28" s="2" t="str">
        <f ca="1">IFERROR(IF((ROW()-ROW(D$4))*CurrentSlotSize()&lt;=HOURSELAPSED(OFFSET('Operating Hours'!$B$2,COLUMN()-COLUMN($C$2),0,1,1),OFFSET('Operating Hours'!$C$2,COLUMN()-COLUMN($C$2),0,1,1)),TIME24(0,(HOUR(D$4)+((ROW()-ROW(D$4))*CurrentSlotSize()))*60+MINUTE(D$4),0),""),"")</f>
        <v/>
      </c>
      <c r="E28" s="2" t="str">
        <f ca="1">IFERROR(IF((ROW()-ROW(E$4))*CurrentSlotSize()&lt;=HOURSELAPSED(OFFSET('Operating Hours'!$B$2,COLUMN()-COLUMN($C$2),0,1,1),OFFSET('Operating Hours'!$C$2,COLUMN()-COLUMN($C$2),0,1,1)),TIME24(0,(HOUR(E$4)+((ROW()-ROW(E$4))*CurrentSlotSize()))*60+MINUTE(E$4),0),""),"")</f>
        <v/>
      </c>
      <c r="F28" s="2" t="str">
        <f ca="1">IFERROR(IF((ROW()-ROW(F$4))*CurrentSlotSize()&lt;=HOURSELAPSED(OFFSET('Operating Hours'!$B$2,COLUMN()-COLUMN($C$2),0,1,1),OFFSET('Operating Hours'!$C$2,COLUMN()-COLUMN($C$2),0,1,1)),TIME24(0,(HOUR(F$4)+((ROW()-ROW(F$4))*CurrentSlotSize()))*60+MINUTE(F$4),0),""),"")</f>
        <v/>
      </c>
      <c r="G28" s="2" t="str">
        <f ca="1">IFERROR(IF((ROW()-ROW(G$4))*CurrentSlotSize()&lt;=HOURSELAPSED(OFFSET('Operating Hours'!$B$2,COLUMN()-COLUMN($C$2),0,1,1),OFFSET('Operating Hours'!$C$2,COLUMN()-COLUMN($C$2),0,1,1)),TIME24(0,(HOUR(G$4)+((ROW()-ROW(G$4))*CurrentSlotSize()))*60+MINUTE(G$4),0),""),"")</f>
        <v/>
      </c>
      <c r="H28" s="2" t="str">
        <f ca="1">IFERROR(IF((ROW()-ROW(H$4))*CurrentSlotSize()&lt;=HOURSELAPSED(OFFSET('Operating Hours'!$B$2,COLUMN()-COLUMN($C$2),0,1,1),OFFSET('Operating Hours'!$C$2,COLUMN()-COLUMN($C$2),0,1,1)),TIME24(0,(HOUR(H$4)+((ROW()-ROW(H$4))*CurrentSlotSize()))*60+MINUTE(H$4),0),""),"")</f>
        <v/>
      </c>
      <c r="I28" s="2" t="str">
        <f ca="1">IFERROR(IF((ROW()-ROW(I$4))*CurrentSlotSize()&lt;=HOURSELAPSED(OFFSET('Operating Hours'!$B$2,COLUMN()-COLUMN($C$2),0,1,1),OFFSET('Operating Hours'!$C$2,COLUMN()-COLUMN($C$2),0,1,1)),TIME24(0,(HOUR(I$4)+((ROW()-ROW(I$4))*CurrentSlotSize()))*60+MINUTE(I$4),0),""),"")</f>
        <v/>
      </c>
      <c r="J28" s="2" t="e">
        <f ca="1">IF($J$2+((CurrentSlotSize()/24)*(ROW()-ROW($J$2)))&lt;$L$2,TIME24(0,HOUR($J$2)*60+60*CurrentSlotSize()*(ROW()-ROW($J$2)),0),"")</f>
        <v>#NAME?</v>
      </c>
    </row>
    <row r="29" spans="1:14">
      <c r="A29" s="2">
        <f>IF((ROW()-ROW($A$2))*CurrentSlotSize()*60&lt;=1440,TIME24(0,60*(ROW()-ROW($A$2))*CurrentSlotSize(),0),"")</f>
        <v>0.28125</v>
      </c>
      <c r="B29" s="2">
        <f t="shared" si="0"/>
        <v>0.27083333333333298</v>
      </c>
      <c r="C29" s="2" t="str">
        <f ca="1">IFERROR(IF((ROW()-ROW(C$4))*CurrentSlotSize()&lt;=HOURSELAPSED(OFFSET('Operating Hours'!$B$2,COLUMN()-COLUMN($C$2),0,1,1),OFFSET('Operating Hours'!$C$2,COLUMN()-COLUMN($C$2),0,1,1)),TIME24(0,(HOUR(C$4)+((ROW()-ROW(C$4))*CurrentSlotSize()))*60,0),""),"")</f>
        <v/>
      </c>
      <c r="D29" s="2" t="str">
        <f ca="1">IFERROR(IF((ROW()-ROW(D$4))*CurrentSlotSize()&lt;=HOURSELAPSED(OFFSET('Operating Hours'!$B$2,COLUMN()-COLUMN($C$2),0,1,1),OFFSET('Operating Hours'!$C$2,COLUMN()-COLUMN($C$2),0,1,1)),TIME24(0,(HOUR(D$4)+((ROW()-ROW(D$4))*CurrentSlotSize()))*60+MINUTE(D$4),0),""),"")</f>
        <v/>
      </c>
      <c r="E29" s="2" t="str">
        <f ca="1">IFERROR(IF((ROW()-ROW(E$4))*CurrentSlotSize()&lt;=HOURSELAPSED(OFFSET('Operating Hours'!$B$2,COLUMN()-COLUMN($C$2),0,1,1),OFFSET('Operating Hours'!$C$2,COLUMN()-COLUMN($C$2),0,1,1)),TIME24(0,(HOUR(E$4)+((ROW()-ROW(E$4))*CurrentSlotSize()))*60+MINUTE(E$4),0),""),"")</f>
        <v/>
      </c>
      <c r="F29" s="2" t="str">
        <f ca="1">IFERROR(IF((ROW()-ROW(F$4))*CurrentSlotSize()&lt;=HOURSELAPSED(OFFSET('Operating Hours'!$B$2,COLUMN()-COLUMN($C$2),0,1,1),OFFSET('Operating Hours'!$C$2,COLUMN()-COLUMN($C$2),0,1,1)),TIME24(0,(HOUR(F$4)+((ROW()-ROW(F$4))*CurrentSlotSize()))*60+MINUTE(F$4),0),""),"")</f>
        <v/>
      </c>
      <c r="G29" s="2" t="str">
        <f ca="1">IFERROR(IF((ROW()-ROW(G$4))*CurrentSlotSize()&lt;=HOURSELAPSED(OFFSET('Operating Hours'!$B$2,COLUMN()-COLUMN($C$2),0,1,1),OFFSET('Operating Hours'!$C$2,COLUMN()-COLUMN($C$2),0,1,1)),TIME24(0,(HOUR(G$4)+((ROW()-ROW(G$4))*CurrentSlotSize()))*60+MINUTE(G$4),0),""),"")</f>
        <v/>
      </c>
      <c r="H29" s="2" t="str">
        <f ca="1">IFERROR(IF((ROW()-ROW(H$4))*CurrentSlotSize()&lt;=HOURSELAPSED(OFFSET('Operating Hours'!$B$2,COLUMN()-COLUMN($C$2),0,1,1),OFFSET('Operating Hours'!$C$2,COLUMN()-COLUMN($C$2),0,1,1)),TIME24(0,(HOUR(H$4)+((ROW()-ROW(H$4))*CurrentSlotSize()))*60+MINUTE(H$4),0),""),"")</f>
        <v/>
      </c>
      <c r="I29" s="2" t="str">
        <f ca="1">IFERROR(IF((ROW()-ROW(I$4))*CurrentSlotSize()&lt;=HOURSELAPSED(OFFSET('Operating Hours'!$B$2,COLUMN()-COLUMN($C$2),0,1,1),OFFSET('Operating Hours'!$C$2,COLUMN()-COLUMN($C$2),0,1,1)),TIME24(0,(HOUR(I$4)+((ROW()-ROW(I$4))*CurrentSlotSize()))*60+MINUTE(I$4),0),""),"")</f>
        <v/>
      </c>
      <c r="J29" s="2" t="e">
        <f ca="1">IF($J$2+((CurrentSlotSize()/24)*(ROW()-ROW($J$2)))&lt;$L$2,TIME24(0,HOUR($J$2)*60+60*CurrentSlotSize()*(ROW()-ROW($J$2)),0),"")</f>
        <v>#NAME?</v>
      </c>
    </row>
    <row r="30" spans="1:14">
      <c r="A30" s="2">
        <f>IF((ROW()-ROW($A$2))*CurrentSlotSize()*60&lt;=1440,TIME24(0,60*(ROW()-ROW($A$2))*CurrentSlotSize(),0),"")</f>
        <v>0.29166666666666702</v>
      </c>
      <c r="B30" s="2">
        <f t="shared" si="0"/>
        <v>0.28125</v>
      </c>
      <c r="C30" s="2" t="str">
        <f ca="1">IFERROR(IF((ROW()-ROW(C$4))*CurrentSlotSize()&lt;=HOURSELAPSED(OFFSET('Operating Hours'!$B$2,COLUMN()-COLUMN($C$2),0,1,1),OFFSET('Operating Hours'!$C$2,COLUMN()-COLUMN($C$2),0,1,1)),TIME24(0,(HOUR(C$4)+((ROW()-ROW(C$4))*CurrentSlotSize()))*60,0),""),"")</f>
        <v/>
      </c>
      <c r="D30" s="2" t="str">
        <f ca="1">IFERROR(IF((ROW()-ROW(D$4))*CurrentSlotSize()&lt;=HOURSELAPSED(OFFSET('Operating Hours'!$B$2,COLUMN()-COLUMN($C$2),0,1,1),OFFSET('Operating Hours'!$C$2,COLUMN()-COLUMN($C$2),0,1,1)),TIME24(0,(HOUR(D$4)+((ROW()-ROW(D$4))*CurrentSlotSize()))*60+MINUTE(D$4),0),""),"")</f>
        <v/>
      </c>
      <c r="E30" s="2" t="str">
        <f ca="1">IFERROR(IF((ROW()-ROW(E$4))*CurrentSlotSize()&lt;=HOURSELAPSED(OFFSET('Operating Hours'!$B$2,COLUMN()-COLUMN($C$2),0,1,1),OFFSET('Operating Hours'!$C$2,COLUMN()-COLUMN($C$2),0,1,1)),TIME24(0,(HOUR(E$4)+((ROW()-ROW(E$4))*CurrentSlotSize()))*60+MINUTE(E$4),0),""),"")</f>
        <v/>
      </c>
      <c r="F30" s="2" t="str">
        <f ca="1">IFERROR(IF((ROW()-ROW(F$4))*CurrentSlotSize()&lt;=HOURSELAPSED(OFFSET('Operating Hours'!$B$2,COLUMN()-COLUMN($C$2),0,1,1),OFFSET('Operating Hours'!$C$2,COLUMN()-COLUMN($C$2),0,1,1)),TIME24(0,(HOUR(F$4)+((ROW()-ROW(F$4))*CurrentSlotSize()))*60+MINUTE(F$4),0),""),"")</f>
        <v/>
      </c>
      <c r="G30" s="2" t="str">
        <f ca="1">IFERROR(IF((ROW()-ROW(G$4))*CurrentSlotSize()&lt;=HOURSELAPSED(OFFSET('Operating Hours'!$B$2,COLUMN()-COLUMN($C$2),0,1,1),OFFSET('Operating Hours'!$C$2,COLUMN()-COLUMN($C$2),0,1,1)),TIME24(0,(HOUR(G$4)+((ROW()-ROW(G$4))*CurrentSlotSize()))*60+MINUTE(G$4),0),""),"")</f>
        <v/>
      </c>
      <c r="H30" s="2" t="str">
        <f ca="1">IFERROR(IF((ROW()-ROW(H$4))*CurrentSlotSize()&lt;=HOURSELAPSED(OFFSET('Operating Hours'!$B$2,COLUMN()-COLUMN($C$2),0,1,1),OFFSET('Operating Hours'!$C$2,COLUMN()-COLUMN($C$2),0,1,1)),TIME24(0,(HOUR(H$4)+((ROW()-ROW(H$4))*CurrentSlotSize()))*60+MINUTE(H$4),0),""),"")</f>
        <v/>
      </c>
      <c r="I30" s="2" t="str">
        <f ca="1">IFERROR(IF((ROW()-ROW(I$4))*CurrentSlotSize()&lt;=HOURSELAPSED(OFFSET('Operating Hours'!$B$2,COLUMN()-COLUMN($C$2),0,1,1),OFFSET('Operating Hours'!$C$2,COLUMN()-COLUMN($C$2),0,1,1)),TIME24(0,(HOUR(I$4)+((ROW()-ROW(I$4))*CurrentSlotSize()))*60+MINUTE(I$4),0),""),"")</f>
        <v/>
      </c>
      <c r="J30" s="2" t="e">
        <f ca="1">IF($J$2+((CurrentSlotSize()/24)*(ROW()-ROW($J$2)))&lt;$L$2,TIME24(0,HOUR($J$2)*60+60*CurrentSlotSize()*(ROW()-ROW($J$2)),0),"")</f>
        <v>#NAME?</v>
      </c>
    </row>
    <row r="31" spans="1:14">
      <c r="A31" s="2">
        <f>IF((ROW()-ROW($A$2))*CurrentSlotSize()*60&lt;=1440,TIME24(0,60*(ROW()-ROW($A$2))*CurrentSlotSize(),0),"")</f>
        <v>0.30208333333333298</v>
      </c>
      <c r="B31" s="2">
        <f t="shared" si="0"/>
        <v>0.29166666666666702</v>
      </c>
      <c r="C31" s="2" t="str">
        <f ca="1">IFERROR(IF((ROW()-ROW(C$4))*CurrentSlotSize()&lt;=HOURSELAPSED(OFFSET('Operating Hours'!$B$2,COLUMN()-COLUMN($C$2),0,1,1),OFFSET('Operating Hours'!$C$2,COLUMN()-COLUMN($C$2),0,1,1)),TIME24(0,(HOUR(C$4)+((ROW()-ROW(C$4))*CurrentSlotSize()))*60,0),""),"")</f>
        <v/>
      </c>
      <c r="D31" s="2" t="str">
        <f ca="1">IFERROR(IF((ROW()-ROW(D$4))*CurrentSlotSize()&lt;=HOURSELAPSED(OFFSET('Operating Hours'!$B$2,COLUMN()-COLUMN($C$2),0,1,1),OFFSET('Operating Hours'!$C$2,COLUMN()-COLUMN($C$2),0,1,1)),TIME24(0,(HOUR(D$4)+((ROW()-ROW(D$4))*CurrentSlotSize()))*60+MINUTE(D$4),0),""),"")</f>
        <v/>
      </c>
      <c r="E31" s="2" t="str">
        <f ca="1">IFERROR(IF((ROW()-ROW(E$4))*CurrentSlotSize()&lt;=HOURSELAPSED(OFFSET('Operating Hours'!$B$2,COLUMN()-COLUMN($C$2),0,1,1),OFFSET('Operating Hours'!$C$2,COLUMN()-COLUMN($C$2),0,1,1)),TIME24(0,(HOUR(E$4)+((ROW()-ROW(E$4))*CurrentSlotSize()))*60+MINUTE(E$4),0),""),"")</f>
        <v/>
      </c>
      <c r="F31" s="2" t="str">
        <f ca="1">IFERROR(IF((ROW()-ROW(F$4))*CurrentSlotSize()&lt;=HOURSELAPSED(OFFSET('Operating Hours'!$B$2,COLUMN()-COLUMN($C$2),0,1,1),OFFSET('Operating Hours'!$C$2,COLUMN()-COLUMN($C$2),0,1,1)),TIME24(0,(HOUR(F$4)+((ROW()-ROW(F$4))*CurrentSlotSize()))*60+MINUTE(F$4),0),""),"")</f>
        <v/>
      </c>
      <c r="G31" s="2" t="str">
        <f ca="1">IFERROR(IF((ROW()-ROW(G$4))*CurrentSlotSize()&lt;=HOURSELAPSED(OFFSET('Operating Hours'!$B$2,COLUMN()-COLUMN($C$2),0,1,1),OFFSET('Operating Hours'!$C$2,COLUMN()-COLUMN($C$2),0,1,1)),TIME24(0,(HOUR(G$4)+((ROW()-ROW(G$4))*CurrentSlotSize()))*60+MINUTE(G$4),0),""),"")</f>
        <v/>
      </c>
      <c r="H31" s="2" t="str">
        <f ca="1">IFERROR(IF((ROW()-ROW(H$4))*CurrentSlotSize()&lt;=HOURSELAPSED(OFFSET('Operating Hours'!$B$2,COLUMN()-COLUMN($C$2),0,1,1),OFFSET('Operating Hours'!$C$2,COLUMN()-COLUMN($C$2),0,1,1)),TIME24(0,(HOUR(H$4)+((ROW()-ROW(H$4))*CurrentSlotSize()))*60+MINUTE(H$4),0),""),"")</f>
        <v/>
      </c>
      <c r="I31" s="2" t="str">
        <f ca="1">IFERROR(IF((ROW()-ROW(I$4))*CurrentSlotSize()&lt;=HOURSELAPSED(OFFSET('Operating Hours'!$B$2,COLUMN()-COLUMN($C$2),0,1,1),OFFSET('Operating Hours'!$C$2,COLUMN()-COLUMN($C$2),0,1,1)),TIME24(0,(HOUR(I$4)+((ROW()-ROW(I$4))*CurrentSlotSize()))*60+MINUTE(I$4),0),""),"")</f>
        <v/>
      </c>
      <c r="J31" s="2" t="e">
        <f ca="1">IF($J$2+((CurrentSlotSize()/24)*(ROW()-ROW($J$2)))&lt;$L$2,TIME24(0,HOUR($J$2)*60+60*CurrentSlotSize()*(ROW()-ROW($J$2)),0),"")</f>
        <v>#NAME?</v>
      </c>
    </row>
    <row r="32" spans="1:14">
      <c r="A32" s="2">
        <f>IF((ROW()-ROW($A$2))*CurrentSlotSize()*60&lt;=1440,TIME24(0,60*(ROW()-ROW($A$2))*CurrentSlotSize(),0),"")</f>
        <v>0.3125</v>
      </c>
      <c r="B32" s="2">
        <f t="shared" si="0"/>
        <v>0.30208333333333298</v>
      </c>
      <c r="C32" s="2" t="str">
        <f ca="1">IFERROR(IF((ROW()-ROW(C$4))*CurrentSlotSize()&lt;=HOURSELAPSED(OFFSET('Operating Hours'!$B$2,COLUMN()-COLUMN($C$2),0,1,1),OFFSET('Operating Hours'!$C$2,COLUMN()-COLUMN($C$2),0,1,1)),TIME24(0,(HOUR(C$4)+((ROW()-ROW(C$4))*CurrentSlotSize()))*60,0),""),"")</f>
        <v/>
      </c>
      <c r="D32" s="2" t="str">
        <f ca="1">IFERROR(IF((ROW()-ROW(D$4))*CurrentSlotSize()&lt;=HOURSELAPSED(OFFSET('Operating Hours'!$B$2,COLUMN()-COLUMN($C$2),0,1,1),OFFSET('Operating Hours'!$C$2,COLUMN()-COLUMN($C$2),0,1,1)),TIME24(0,(HOUR(D$4)+((ROW()-ROW(D$4))*CurrentSlotSize()))*60+MINUTE(D$4),0),""),"")</f>
        <v/>
      </c>
      <c r="E32" s="2" t="str">
        <f ca="1">IFERROR(IF((ROW()-ROW(E$4))*CurrentSlotSize()&lt;=HOURSELAPSED(OFFSET('Operating Hours'!$B$2,COLUMN()-COLUMN($C$2),0,1,1),OFFSET('Operating Hours'!$C$2,COLUMN()-COLUMN($C$2),0,1,1)),TIME24(0,(HOUR(E$4)+((ROW()-ROW(E$4))*CurrentSlotSize()))*60+MINUTE(E$4),0),""),"")</f>
        <v/>
      </c>
      <c r="F32" s="2" t="str">
        <f ca="1">IFERROR(IF((ROW()-ROW(F$4))*CurrentSlotSize()&lt;=HOURSELAPSED(OFFSET('Operating Hours'!$B$2,COLUMN()-COLUMN($C$2),0,1,1),OFFSET('Operating Hours'!$C$2,COLUMN()-COLUMN($C$2),0,1,1)),TIME24(0,(HOUR(F$4)+((ROW()-ROW(F$4))*CurrentSlotSize()))*60+MINUTE(F$4),0),""),"")</f>
        <v/>
      </c>
      <c r="G32" s="2" t="str">
        <f ca="1">IFERROR(IF((ROW()-ROW(G$4))*CurrentSlotSize()&lt;=HOURSELAPSED(OFFSET('Operating Hours'!$B$2,COLUMN()-COLUMN($C$2),0,1,1),OFFSET('Operating Hours'!$C$2,COLUMN()-COLUMN($C$2),0,1,1)),TIME24(0,(HOUR(G$4)+((ROW()-ROW(G$4))*CurrentSlotSize()))*60+MINUTE(G$4),0),""),"")</f>
        <v/>
      </c>
      <c r="H32" s="2" t="str">
        <f ca="1">IFERROR(IF((ROW()-ROW(H$4))*CurrentSlotSize()&lt;=HOURSELAPSED(OFFSET('Operating Hours'!$B$2,COLUMN()-COLUMN($C$2),0,1,1),OFFSET('Operating Hours'!$C$2,COLUMN()-COLUMN($C$2),0,1,1)),TIME24(0,(HOUR(H$4)+((ROW()-ROW(H$4))*CurrentSlotSize()))*60+MINUTE(H$4),0),""),"")</f>
        <v/>
      </c>
      <c r="I32" s="2" t="str">
        <f ca="1">IFERROR(IF((ROW()-ROW(I$4))*CurrentSlotSize()&lt;=HOURSELAPSED(OFFSET('Operating Hours'!$B$2,COLUMN()-COLUMN($C$2),0,1,1),OFFSET('Operating Hours'!$C$2,COLUMN()-COLUMN($C$2),0,1,1)),TIME24(0,(HOUR(I$4)+((ROW()-ROW(I$4))*CurrentSlotSize()))*60+MINUTE(I$4),0),""),"")</f>
        <v/>
      </c>
      <c r="J32" s="2" t="e">
        <f ca="1">IF($J$2+((CurrentSlotSize()/24)*(ROW()-ROW($J$2)))&lt;$L$2,TIME24(0,HOUR($J$2)*60+60*CurrentSlotSize()*(ROW()-ROW($J$2)),0),"")</f>
        <v>#NAME?</v>
      </c>
    </row>
    <row r="33" spans="1:10">
      <c r="A33" s="2">
        <f>IF((ROW()-ROW($A$2))*CurrentSlotSize()*60&lt;=1440,TIME24(0,60*(ROW()-ROW($A$2))*CurrentSlotSize(),0),"")</f>
        <v>0.32291666666666702</v>
      </c>
      <c r="B33" s="2">
        <f t="shared" si="0"/>
        <v>0.3125</v>
      </c>
      <c r="C33" s="2" t="str">
        <f ca="1">IFERROR(IF((ROW()-ROW(C$4))*CurrentSlotSize()&lt;=HOURSELAPSED(OFFSET('Operating Hours'!$B$2,COLUMN()-COLUMN($C$2),0,1,1),OFFSET('Operating Hours'!$C$2,COLUMN()-COLUMN($C$2),0,1,1)),TIME24(0,(HOUR(C$4)+((ROW()-ROW(C$4))*CurrentSlotSize()))*60,0),""),"")</f>
        <v/>
      </c>
      <c r="D33" s="2" t="str">
        <f ca="1">IFERROR(IF((ROW()-ROW(D$4))*CurrentSlotSize()&lt;=HOURSELAPSED(OFFSET('Operating Hours'!$B$2,COLUMN()-COLUMN($C$2),0,1,1),OFFSET('Operating Hours'!$C$2,COLUMN()-COLUMN($C$2),0,1,1)),TIME24(0,(HOUR(D$4)+((ROW()-ROW(D$4))*CurrentSlotSize()))*60+MINUTE(D$4),0),""),"")</f>
        <v/>
      </c>
      <c r="E33" s="2" t="str">
        <f ca="1">IFERROR(IF((ROW()-ROW(E$4))*CurrentSlotSize()&lt;=HOURSELAPSED(OFFSET('Operating Hours'!$B$2,COLUMN()-COLUMN($C$2),0,1,1),OFFSET('Operating Hours'!$C$2,COLUMN()-COLUMN($C$2),0,1,1)),TIME24(0,(HOUR(E$4)+((ROW()-ROW(E$4))*CurrentSlotSize()))*60+MINUTE(E$4),0),""),"")</f>
        <v/>
      </c>
      <c r="F33" s="2" t="str">
        <f ca="1">IFERROR(IF((ROW()-ROW(F$4))*CurrentSlotSize()&lt;=HOURSELAPSED(OFFSET('Operating Hours'!$B$2,COLUMN()-COLUMN($C$2),0,1,1),OFFSET('Operating Hours'!$C$2,COLUMN()-COLUMN($C$2),0,1,1)),TIME24(0,(HOUR(F$4)+((ROW()-ROW(F$4))*CurrentSlotSize()))*60+MINUTE(F$4),0),""),"")</f>
        <v/>
      </c>
      <c r="G33" s="2" t="str">
        <f ca="1">IFERROR(IF((ROW()-ROW(G$4))*CurrentSlotSize()&lt;=HOURSELAPSED(OFFSET('Operating Hours'!$B$2,COLUMN()-COLUMN($C$2),0,1,1),OFFSET('Operating Hours'!$C$2,COLUMN()-COLUMN($C$2),0,1,1)),TIME24(0,(HOUR(G$4)+((ROW()-ROW(G$4))*CurrentSlotSize()))*60+MINUTE(G$4),0),""),"")</f>
        <v/>
      </c>
      <c r="H33" s="2" t="str">
        <f ca="1">IFERROR(IF((ROW()-ROW(H$4))*CurrentSlotSize()&lt;=HOURSELAPSED(OFFSET('Operating Hours'!$B$2,COLUMN()-COLUMN($C$2),0,1,1),OFFSET('Operating Hours'!$C$2,COLUMN()-COLUMN($C$2),0,1,1)),TIME24(0,(HOUR(H$4)+((ROW()-ROW(H$4))*CurrentSlotSize()))*60+MINUTE(H$4),0),""),"")</f>
        <v/>
      </c>
      <c r="I33" s="2" t="str">
        <f ca="1">IFERROR(IF((ROW()-ROW(I$4))*CurrentSlotSize()&lt;=HOURSELAPSED(OFFSET('Operating Hours'!$B$2,COLUMN()-COLUMN($C$2),0,1,1),OFFSET('Operating Hours'!$C$2,COLUMN()-COLUMN($C$2),0,1,1)),TIME24(0,(HOUR(I$4)+((ROW()-ROW(I$4))*CurrentSlotSize()))*60+MINUTE(I$4),0),""),"")</f>
        <v/>
      </c>
      <c r="J33" s="2" t="e">
        <f ca="1">IF($J$2+((CurrentSlotSize()/24)*(ROW()-ROW($J$2)))&lt;$L$2,TIME24(0,HOUR($J$2)*60+60*CurrentSlotSize()*(ROW()-ROW($J$2)),0),"")</f>
        <v>#NAME?</v>
      </c>
    </row>
    <row r="34" spans="1:10">
      <c r="A34" s="2">
        <f>IF((ROW()-ROW($A$2))*CurrentSlotSize()*60&lt;=1440,TIME24(0,60*(ROW()-ROW($A$2))*CurrentSlotSize(),0),"")</f>
        <v>0.33333333333333298</v>
      </c>
      <c r="B34" s="2">
        <f t="shared" si="0"/>
        <v>0.32291666666666702</v>
      </c>
      <c r="C34" s="2" t="str">
        <f ca="1">IFERROR(IF((ROW()-ROW(C$4))*CurrentSlotSize()&lt;=HOURSELAPSED(OFFSET('Operating Hours'!$B$2,COLUMN()-COLUMN($C$2),0,1,1),OFFSET('Operating Hours'!$C$2,COLUMN()-COLUMN($C$2),0,1,1)),TIME24(0,(HOUR(C$4)+((ROW()-ROW(C$4))*CurrentSlotSize()))*60,0),""),"")</f>
        <v/>
      </c>
      <c r="D34" s="2" t="str">
        <f ca="1">IFERROR(IF((ROW()-ROW(D$4))*CurrentSlotSize()&lt;=HOURSELAPSED(OFFSET('Operating Hours'!$B$2,COLUMN()-COLUMN($C$2),0,1,1),OFFSET('Operating Hours'!$C$2,COLUMN()-COLUMN($C$2),0,1,1)),TIME24(0,(HOUR(D$4)+((ROW()-ROW(D$4))*CurrentSlotSize()))*60+MINUTE(D$4),0),""),"")</f>
        <v/>
      </c>
      <c r="E34" s="2" t="str">
        <f ca="1">IFERROR(IF((ROW()-ROW(E$4))*CurrentSlotSize()&lt;=HOURSELAPSED(OFFSET('Operating Hours'!$B$2,COLUMN()-COLUMN($C$2),0,1,1),OFFSET('Operating Hours'!$C$2,COLUMN()-COLUMN($C$2),0,1,1)),TIME24(0,(HOUR(E$4)+((ROW()-ROW(E$4))*CurrentSlotSize()))*60+MINUTE(E$4),0),""),"")</f>
        <v/>
      </c>
      <c r="F34" s="2" t="str">
        <f ca="1">IFERROR(IF((ROW()-ROW(F$4))*CurrentSlotSize()&lt;=HOURSELAPSED(OFFSET('Operating Hours'!$B$2,COLUMN()-COLUMN($C$2),0,1,1),OFFSET('Operating Hours'!$C$2,COLUMN()-COLUMN($C$2),0,1,1)),TIME24(0,(HOUR(F$4)+((ROW()-ROW(F$4))*CurrentSlotSize()))*60+MINUTE(F$4),0),""),"")</f>
        <v/>
      </c>
      <c r="G34" s="2" t="str">
        <f ca="1">IFERROR(IF((ROW()-ROW(G$4))*CurrentSlotSize()&lt;=HOURSELAPSED(OFFSET('Operating Hours'!$B$2,COLUMN()-COLUMN($C$2),0,1,1),OFFSET('Operating Hours'!$C$2,COLUMN()-COLUMN($C$2),0,1,1)),TIME24(0,(HOUR(G$4)+((ROW()-ROW(G$4))*CurrentSlotSize()))*60+MINUTE(G$4),0),""),"")</f>
        <v/>
      </c>
      <c r="H34" s="2" t="str">
        <f ca="1">IFERROR(IF((ROW()-ROW(H$4))*CurrentSlotSize()&lt;=HOURSELAPSED(OFFSET('Operating Hours'!$B$2,COLUMN()-COLUMN($C$2),0,1,1),OFFSET('Operating Hours'!$C$2,COLUMN()-COLUMN($C$2),0,1,1)),TIME24(0,(HOUR(H$4)+((ROW()-ROW(H$4))*CurrentSlotSize()))*60+MINUTE(H$4),0),""),"")</f>
        <v/>
      </c>
      <c r="I34" s="2" t="str">
        <f ca="1">IFERROR(IF((ROW()-ROW(I$4))*CurrentSlotSize()&lt;=HOURSELAPSED(OFFSET('Operating Hours'!$B$2,COLUMN()-COLUMN($C$2),0,1,1),OFFSET('Operating Hours'!$C$2,COLUMN()-COLUMN($C$2),0,1,1)),TIME24(0,(HOUR(I$4)+((ROW()-ROW(I$4))*CurrentSlotSize()))*60+MINUTE(I$4),0),""),"")</f>
        <v/>
      </c>
      <c r="J34" s="2" t="e">
        <f ca="1">IF($J$2+((CurrentSlotSize()/24)*(ROW()-ROW($J$2)))&lt;$L$2,TIME24(0,HOUR($J$2)*60+60*CurrentSlotSize()*(ROW()-ROW($J$2)),0),"")</f>
        <v>#NAME?</v>
      </c>
    </row>
    <row r="35" spans="1:10">
      <c r="A35" s="2">
        <f>IF((ROW()-ROW($A$2))*CurrentSlotSize()*60&lt;=1440,TIME24(0,60*(ROW()-ROW($A$2))*CurrentSlotSize(),0),"")</f>
        <v>0.34375</v>
      </c>
      <c r="B35" s="2">
        <f t="shared" si="0"/>
        <v>0.33333333333333298</v>
      </c>
      <c r="C35" s="2" t="str">
        <f ca="1">IFERROR(IF((ROW()-ROW(C$4))*CurrentSlotSize()&lt;=HOURSELAPSED(OFFSET('Operating Hours'!$B$2,COLUMN()-COLUMN($C$2),0,1,1),OFFSET('Operating Hours'!$C$2,COLUMN()-COLUMN($C$2),0,1,1)),TIME24(0,(HOUR(C$4)+((ROW()-ROW(C$4))*CurrentSlotSize()))*60,0),""),"")</f>
        <v/>
      </c>
      <c r="D35" s="2" t="str">
        <f ca="1">IFERROR(IF((ROW()-ROW(D$4))*CurrentSlotSize()&lt;=HOURSELAPSED(OFFSET('Operating Hours'!$B$2,COLUMN()-COLUMN($C$2),0,1,1),OFFSET('Operating Hours'!$C$2,COLUMN()-COLUMN($C$2),0,1,1)),TIME24(0,(HOUR(D$4)+((ROW()-ROW(D$4))*CurrentSlotSize()))*60+MINUTE(D$4),0),""),"")</f>
        <v/>
      </c>
      <c r="E35" s="2" t="str">
        <f ca="1">IFERROR(IF((ROW()-ROW(E$4))*CurrentSlotSize()&lt;=HOURSELAPSED(OFFSET('Operating Hours'!$B$2,COLUMN()-COLUMN($C$2),0,1,1),OFFSET('Operating Hours'!$C$2,COLUMN()-COLUMN($C$2),0,1,1)),TIME24(0,(HOUR(E$4)+((ROW()-ROW(E$4))*CurrentSlotSize()))*60+MINUTE(E$4),0),""),"")</f>
        <v/>
      </c>
      <c r="F35" s="2" t="str">
        <f ca="1">IFERROR(IF((ROW()-ROW(F$4))*CurrentSlotSize()&lt;=HOURSELAPSED(OFFSET('Operating Hours'!$B$2,COLUMN()-COLUMN($C$2),0,1,1),OFFSET('Operating Hours'!$C$2,COLUMN()-COLUMN($C$2),0,1,1)),TIME24(0,(HOUR(F$4)+((ROW()-ROW(F$4))*CurrentSlotSize()))*60+MINUTE(F$4),0),""),"")</f>
        <v/>
      </c>
      <c r="G35" s="2" t="str">
        <f ca="1">IFERROR(IF((ROW()-ROW(G$4))*CurrentSlotSize()&lt;=HOURSELAPSED(OFFSET('Operating Hours'!$B$2,COLUMN()-COLUMN($C$2),0,1,1),OFFSET('Operating Hours'!$C$2,COLUMN()-COLUMN($C$2),0,1,1)),TIME24(0,(HOUR(G$4)+((ROW()-ROW(G$4))*CurrentSlotSize()))*60+MINUTE(G$4),0),""),"")</f>
        <v/>
      </c>
      <c r="H35" s="2" t="str">
        <f ca="1">IFERROR(IF((ROW()-ROW(H$4))*CurrentSlotSize()&lt;=HOURSELAPSED(OFFSET('Operating Hours'!$B$2,COLUMN()-COLUMN($C$2),0,1,1),OFFSET('Operating Hours'!$C$2,COLUMN()-COLUMN($C$2),0,1,1)),TIME24(0,(HOUR(H$4)+((ROW()-ROW(H$4))*CurrentSlotSize()))*60+MINUTE(H$4),0),""),"")</f>
        <v/>
      </c>
      <c r="I35" s="2" t="str">
        <f ca="1">IFERROR(IF((ROW()-ROW(I$4))*CurrentSlotSize()&lt;=HOURSELAPSED(OFFSET('Operating Hours'!$B$2,COLUMN()-COLUMN($C$2),0,1,1),OFFSET('Operating Hours'!$C$2,COLUMN()-COLUMN($C$2),0,1,1)),TIME24(0,(HOUR(I$4)+((ROW()-ROW(I$4))*CurrentSlotSize()))*60+MINUTE(I$4),0),""),"")</f>
        <v/>
      </c>
      <c r="J35" s="2" t="e">
        <f ca="1">IF($J$2+((CurrentSlotSize()/24)*(ROW()-ROW($J$2)))&lt;$L$2,TIME24(0,HOUR($J$2)*60+60*CurrentSlotSize()*(ROW()-ROW($J$2)),0),"")</f>
        <v>#NAME?</v>
      </c>
    </row>
    <row r="36" spans="1:10">
      <c r="A36" s="2">
        <f>IF((ROW()-ROW($A$2))*CurrentSlotSize()*60&lt;=1440,TIME24(0,60*(ROW()-ROW($A$2))*CurrentSlotSize(),0),"")</f>
        <v>0.35416666666666702</v>
      </c>
      <c r="B36" s="2">
        <f t="shared" si="0"/>
        <v>0.34375</v>
      </c>
      <c r="C36" s="2" t="str">
        <f ca="1">IFERROR(IF((ROW()-ROW(C$4))*CurrentSlotSize()&lt;=HOURSELAPSED(OFFSET('Operating Hours'!$B$2,COLUMN()-COLUMN($C$2),0,1,1),OFFSET('Operating Hours'!$C$2,COLUMN()-COLUMN($C$2),0,1,1)),TIME24(0,(HOUR(C$4)+((ROW()-ROW(C$4))*CurrentSlotSize()))*60,0),""),"")</f>
        <v/>
      </c>
      <c r="D36" s="2" t="str">
        <f ca="1">IFERROR(IF((ROW()-ROW(D$4))*CurrentSlotSize()&lt;=HOURSELAPSED(OFFSET('Operating Hours'!$B$2,COLUMN()-COLUMN($C$2),0,1,1),OFFSET('Operating Hours'!$C$2,COLUMN()-COLUMN($C$2),0,1,1)),TIME24(0,(HOUR(D$4)+((ROW()-ROW(D$4))*CurrentSlotSize()))*60+MINUTE(D$4),0),""),"")</f>
        <v/>
      </c>
      <c r="E36" s="2" t="str">
        <f ca="1">IFERROR(IF((ROW()-ROW(E$4))*CurrentSlotSize()&lt;=HOURSELAPSED(OFFSET('Operating Hours'!$B$2,COLUMN()-COLUMN($C$2),0,1,1),OFFSET('Operating Hours'!$C$2,COLUMN()-COLUMN($C$2),0,1,1)),TIME24(0,(HOUR(E$4)+((ROW()-ROW(E$4))*CurrentSlotSize()))*60+MINUTE(E$4),0),""),"")</f>
        <v/>
      </c>
      <c r="F36" s="2" t="str">
        <f ca="1">IFERROR(IF((ROW()-ROW(F$4))*CurrentSlotSize()&lt;=HOURSELAPSED(OFFSET('Operating Hours'!$B$2,COLUMN()-COLUMN($C$2),0,1,1),OFFSET('Operating Hours'!$C$2,COLUMN()-COLUMN($C$2),0,1,1)),TIME24(0,(HOUR(F$4)+((ROW()-ROW(F$4))*CurrentSlotSize()))*60+MINUTE(F$4),0),""),"")</f>
        <v/>
      </c>
      <c r="G36" s="2" t="str">
        <f ca="1">IFERROR(IF((ROW()-ROW(G$4))*CurrentSlotSize()&lt;=HOURSELAPSED(OFFSET('Operating Hours'!$B$2,COLUMN()-COLUMN($C$2),0,1,1),OFFSET('Operating Hours'!$C$2,COLUMN()-COLUMN($C$2),0,1,1)),TIME24(0,(HOUR(G$4)+((ROW()-ROW(G$4))*CurrentSlotSize()))*60+MINUTE(G$4),0),""),"")</f>
        <v/>
      </c>
      <c r="H36" s="2" t="str">
        <f ca="1">IFERROR(IF((ROW()-ROW(H$4))*CurrentSlotSize()&lt;=HOURSELAPSED(OFFSET('Operating Hours'!$B$2,COLUMN()-COLUMN($C$2),0,1,1),OFFSET('Operating Hours'!$C$2,COLUMN()-COLUMN($C$2),0,1,1)),TIME24(0,(HOUR(H$4)+((ROW()-ROW(H$4))*CurrentSlotSize()))*60+MINUTE(H$4),0),""),"")</f>
        <v/>
      </c>
      <c r="I36" s="2" t="str">
        <f ca="1">IFERROR(IF((ROW()-ROW(I$4))*CurrentSlotSize()&lt;=HOURSELAPSED(OFFSET('Operating Hours'!$B$2,COLUMN()-COLUMN($C$2),0,1,1),OFFSET('Operating Hours'!$C$2,COLUMN()-COLUMN($C$2),0,1,1)),TIME24(0,(HOUR(I$4)+((ROW()-ROW(I$4))*CurrentSlotSize()))*60+MINUTE(I$4),0),""),"")</f>
        <v/>
      </c>
      <c r="J36" s="2" t="e">
        <f ca="1">IF($J$2+((CurrentSlotSize()/24)*(ROW()-ROW($J$2)))&lt;$L$2,TIME24(0,HOUR($J$2)*60+60*CurrentSlotSize()*(ROW()-ROW($J$2)),0),"")</f>
        <v>#NAME?</v>
      </c>
    </row>
    <row r="37" spans="1:10">
      <c r="A37" s="2">
        <f>IF((ROW()-ROW($A$2))*CurrentSlotSize()*60&lt;=1440,TIME24(0,60*(ROW()-ROW($A$2))*CurrentSlotSize(),0),"")</f>
        <v>0.36458333333333298</v>
      </c>
      <c r="B37" s="2">
        <f t="shared" si="0"/>
        <v>0.35416666666666702</v>
      </c>
      <c r="C37" s="2" t="str">
        <f ca="1">IFERROR(IF((ROW()-ROW(C$4))*CurrentSlotSize()&lt;=HOURSELAPSED(OFFSET('Operating Hours'!$B$2,COLUMN()-COLUMN($C$2),0,1,1),OFFSET('Operating Hours'!$C$2,COLUMN()-COLUMN($C$2),0,1,1)),TIME24(0,(HOUR(C$4)+((ROW()-ROW(C$4))*CurrentSlotSize()))*60,0),""),"")</f>
        <v/>
      </c>
      <c r="D37" s="2" t="str">
        <f ca="1">IFERROR(IF((ROW()-ROW(D$4))*CurrentSlotSize()&lt;=HOURSELAPSED(OFFSET('Operating Hours'!$B$2,COLUMN()-COLUMN($C$2),0,1,1),OFFSET('Operating Hours'!$C$2,COLUMN()-COLUMN($C$2),0,1,1)),TIME24(0,(HOUR(D$4)+((ROW()-ROW(D$4))*CurrentSlotSize()))*60+MINUTE(D$4),0),""),"")</f>
        <v/>
      </c>
      <c r="E37" s="2" t="str">
        <f ca="1">IFERROR(IF((ROW()-ROW(E$4))*CurrentSlotSize()&lt;=HOURSELAPSED(OFFSET('Operating Hours'!$B$2,COLUMN()-COLUMN($C$2),0,1,1),OFFSET('Operating Hours'!$C$2,COLUMN()-COLUMN($C$2),0,1,1)),TIME24(0,(HOUR(E$4)+((ROW()-ROW(E$4))*CurrentSlotSize()))*60+MINUTE(E$4),0),""),"")</f>
        <v/>
      </c>
      <c r="F37" s="2" t="str">
        <f ca="1">IFERROR(IF((ROW()-ROW(F$4))*CurrentSlotSize()&lt;=HOURSELAPSED(OFFSET('Operating Hours'!$B$2,COLUMN()-COLUMN($C$2),0,1,1),OFFSET('Operating Hours'!$C$2,COLUMN()-COLUMN($C$2),0,1,1)),TIME24(0,(HOUR(F$4)+((ROW()-ROW(F$4))*CurrentSlotSize()))*60+MINUTE(F$4),0),""),"")</f>
        <v/>
      </c>
      <c r="G37" s="2" t="str">
        <f ca="1">IFERROR(IF((ROW()-ROW(G$4))*CurrentSlotSize()&lt;=HOURSELAPSED(OFFSET('Operating Hours'!$B$2,COLUMN()-COLUMN($C$2),0,1,1),OFFSET('Operating Hours'!$C$2,COLUMN()-COLUMN($C$2),0,1,1)),TIME24(0,(HOUR(G$4)+((ROW()-ROW(G$4))*CurrentSlotSize()))*60+MINUTE(G$4),0),""),"")</f>
        <v/>
      </c>
      <c r="H37" s="2" t="str">
        <f ca="1">IFERROR(IF((ROW()-ROW(H$4))*CurrentSlotSize()&lt;=HOURSELAPSED(OFFSET('Operating Hours'!$B$2,COLUMN()-COLUMN($C$2),0,1,1),OFFSET('Operating Hours'!$C$2,COLUMN()-COLUMN($C$2),0,1,1)),TIME24(0,(HOUR(H$4)+((ROW()-ROW(H$4))*CurrentSlotSize()))*60+MINUTE(H$4),0),""),"")</f>
        <v/>
      </c>
      <c r="I37" s="2" t="str">
        <f ca="1">IFERROR(IF((ROW()-ROW(I$4))*CurrentSlotSize()&lt;=HOURSELAPSED(OFFSET('Operating Hours'!$B$2,COLUMN()-COLUMN($C$2),0,1,1),OFFSET('Operating Hours'!$C$2,COLUMN()-COLUMN($C$2),0,1,1)),TIME24(0,(HOUR(I$4)+((ROW()-ROW(I$4))*CurrentSlotSize()))*60+MINUTE(I$4),0),""),"")</f>
        <v/>
      </c>
      <c r="J37" s="2" t="e">
        <f ca="1">IF($J$2+((CurrentSlotSize()/24)*(ROW()-ROW($J$2)))&lt;$L$2,TIME24(0,HOUR($J$2)*60+60*CurrentSlotSize()*(ROW()-ROW($J$2)),0),"")</f>
        <v>#NAME?</v>
      </c>
    </row>
    <row r="38" spans="1:10">
      <c r="A38" s="2">
        <f>IF((ROW()-ROW($A$2))*CurrentSlotSize()*60&lt;=1440,TIME24(0,60*(ROW()-ROW($A$2))*CurrentSlotSize(),0),"")</f>
        <v>0.375</v>
      </c>
      <c r="B38" s="2">
        <f t="shared" si="0"/>
        <v>0.36458333333333298</v>
      </c>
      <c r="C38" s="2" t="str">
        <f ca="1">IFERROR(IF((ROW()-ROW(C$4))*CurrentSlotSize()&lt;=HOURSELAPSED(OFFSET('Operating Hours'!$B$2,COLUMN()-COLUMN($C$2),0,1,1),OFFSET('Operating Hours'!$C$2,COLUMN()-COLUMN($C$2),0,1,1)),TIME24(0,(HOUR(C$4)+((ROW()-ROW(C$4))*CurrentSlotSize()))*60,0),""),"")</f>
        <v/>
      </c>
      <c r="D38" s="2" t="str">
        <f ca="1">IFERROR(IF((ROW()-ROW(D$4))*CurrentSlotSize()&lt;=HOURSELAPSED(OFFSET('Operating Hours'!$B$2,COLUMN()-COLUMN($C$2),0,1,1),OFFSET('Operating Hours'!$C$2,COLUMN()-COLUMN($C$2),0,1,1)),TIME24(0,(HOUR(D$4)+((ROW()-ROW(D$4))*CurrentSlotSize()))*60+MINUTE(D$4),0),""),"")</f>
        <v/>
      </c>
      <c r="E38" s="2" t="str">
        <f ca="1">IFERROR(IF((ROW()-ROW(E$4))*CurrentSlotSize()&lt;=HOURSELAPSED(OFFSET('Operating Hours'!$B$2,COLUMN()-COLUMN($C$2),0,1,1),OFFSET('Operating Hours'!$C$2,COLUMN()-COLUMN($C$2),0,1,1)),TIME24(0,(HOUR(E$4)+((ROW()-ROW(E$4))*CurrentSlotSize()))*60+MINUTE(E$4),0),""),"")</f>
        <v/>
      </c>
      <c r="F38" s="2" t="str">
        <f ca="1">IFERROR(IF((ROW()-ROW(F$4))*CurrentSlotSize()&lt;=HOURSELAPSED(OFFSET('Operating Hours'!$B$2,COLUMN()-COLUMN($C$2),0,1,1),OFFSET('Operating Hours'!$C$2,COLUMN()-COLUMN($C$2),0,1,1)),TIME24(0,(HOUR(F$4)+((ROW()-ROW(F$4))*CurrentSlotSize()))*60+MINUTE(F$4),0),""),"")</f>
        <v/>
      </c>
      <c r="G38" s="2" t="str">
        <f ca="1">IFERROR(IF((ROW()-ROW(G$4))*CurrentSlotSize()&lt;=HOURSELAPSED(OFFSET('Operating Hours'!$B$2,COLUMN()-COLUMN($C$2),0,1,1),OFFSET('Operating Hours'!$C$2,COLUMN()-COLUMN($C$2),0,1,1)),TIME24(0,(HOUR(G$4)+((ROW()-ROW(G$4))*CurrentSlotSize()))*60+MINUTE(G$4),0),""),"")</f>
        <v/>
      </c>
      <c r="H38" s="2" t="str">
        <f ca="1">IFERROR(IF((ROW()-ROW(H$4))*CurrentSlotSize()&lt;=HOURSELAPSED(OFFSET('Operating Hours'!$B$2,COLUMN()-COLUMN($C$2),0,1,1),OFFSET('Operating Hours'!$C$2,COLUMN()-COLUMN($C$2),0,1,1)),TIME24(0,(HOUR(H$4)+((ROW()-ROW(H$4))*CurrentSlotSize()))*60+MINUTE(H$4),0),""),"")</f>
        <v/>
      </c>
      <c r="I38" s="2" t="str">
        <f ca="1">IFERROR(IF((ROW()-ROW(I$4))*CurrentSlotSize()&lt;=HOURSELAPSED(OFFSET('Operating Hours'!$B$2,COLUMN()-COLUMN($C$2),0,1,1),OFFSET('Operating Hours'!$C$2,COLUMN()-COLUMN($C$2),0,1,1)),TIME24(0,(HOUR(I$4)+((ROW()-ROW(I$4))*CurrentSlotSize()))*60+MINUTE(I$4),0),""),"")</f>
        <v/>
      </c>
      <c r="J38" s="2" t="e">
        <f ca="1">IF($J$2+((CurrentSlotSize()/24)*(ROW()-ROW($J$2)))&lt;$L$2,TIME24(0,HOUR($J$2)*60+60*CurrentSlotSize()*(ROW()-ROW($J$2)),0),"")</f>
        <v>#NAME?</v>
      </c>
    </row>
    <row r="39" spans="1:10">
      <c r="A39" s="2">
        <f>IF((ROW()-ROW($A$2))*CurrentSlotSize()*60&lt;=1440,TIME24(0,60*(ROW()-ROW($A$2))*CurrentSlotSize(),0),"")</f>
        <v>0.38541666666666702</v>
      </c>
      <c r="B39" s="2">
        <f t="shared" si="0"/>
        <v>0.375</v>
      </c>
      <c r="C39" s="2" t="str">
        <f ca="1">IFERROR(IF((ROW()-ROW(C$4))*CurrentSlotSize()&lt;=HOURSELAPSED(OFFSET('Operating Hours'!$B$2,COLUMN()-COLUMN($C$2),0,1,1),OFFSET('Operating Hours'!$C$2,COLUMN()-COLUMN($C$2),0,1,1)),TIME24(0,(HOUR(C$4)+((ROW()-ROW(C$4))*CurrentSlotSize()))*60,0),""),"")</f>
        <v/>
      </c>
      <c r="D39" s="2" t="str">
        <f ca="1">IFERROR(IF((ROW()-ROW(D$4))*CurrentSlotSize()&lt;=HOURSELAPSED(OFFSET('Operating Hours'!$B$2,COLUMN()-COLUMN($C$2),0,1,1),OFFSET('Operating Hours'!$C$2,COLUMN()-COLUMN($C$2),0,1,1)),TIME24(0,(HOUR(D$4)+((ROW()-ROW(D$4))*CurrentSlotSize()))*60+MINUTE(D$4),0),""),"")</f>
        <v/>
      </c>
      <c r="E39" s="2" t="str">
        <f ca="1">IFERROR(IF((ROW()-ROW(E$4))*CurrentSlotSize()&lt;=HOURSELAPSED(OFFSET('Operating Hours'!$B$2,COLUMN()-COLUMN($C$2),0,1,1),OFFSET('Operating Hours'!$C$2,COLUMN()-COLUMN($C$2),0,1,1)),TIME24(0,(HOUR(E$4)+((ROW()-ROW(E$4))*CurrentSlotSize()))*60+MINUTE(E$4),0),""),"")</f>
        <v/>
      </c>
      <c r="F39" s="2" t="str">
        <f ca="1">IFERROR(IF((ROW()-ROW(F$4))*CurrentSlotSize()&lt;=HOURSELAPSED(OFFSET('Operating Hours'!$B$2,COLUMN()-COLUMN($C$2),0,1,1),OFFSET('Operating Hours'!$C$2,COLUMN()-COLUMN($C$2),0,1,1)),TIME24(0,(HOUR(F$4)+((ROW()-ROW(F$4))*CurrentSlotSize()))*60+MINUTE(F$4),0),""),"")</f>
        <v/>
      </c>
      <c r="G39" s="2" t="str">
        <f ca="1">IFERROR(IF((ROW()-ROW(G$4))*CurrentSlotSize()&lt;=HOURSELAPSED(OFFSET('Operating Hours'!$B$2,COLUMN()-COLUMN($C$2),0,1,1),OFFSET('Operating Hours'!$C$2,COLUMN()-COLUMN($C$2),0,1,1)),TIME24(0,(HOUR(G$4)+((ROW()-ROW(G$4))*CurrentSlotSize()))*60+MINUTE(G$4),0),""),"")</f>
        <v/>
      </c>
      <c r="H39" s="2" t="str">
        <f ca="1">IFERROR(IF((ROW()-ROW(H$4))*CurrentSlotSize()&lt;=HOURSELAPSED(OFFSET('Operating Hours'!$B$2,COLUMN()-COLUMN($C$2),0,1,1),OFFSET('Operating Hours'!$C$2,COLUMN()-COLUMN($C$2),0,1,1)),TIME24(0,(HOUR(H$4)+((ROW()-ROW(H$4))*CurrentSlotSize()))*60+MINUTE(H$4),0),""),"")</f>
        <v/>
      </c>
      <c r="I39" s="2" t="str">
        <f ca="1">IFERROR(IF((ROW()-ROW(I$4))*CurrentSlotSize()&lt;=HOURSELAPSED(OFFSET('Operating Hours'!$B$2,COLUMN()-COLUMN($C$2),0,1,1),OFFSET('Operating Hours'!$C$2,COLUMN()-COLUMN($C$2),0,1,1)),TIME24(0,(HOUR(I$4)+((ROW()-ROW(I$4))*CurrentSlotSize()))*60+MINUTE(I$4),0),""),"")</f>
        <v/>
      </c>
      <c r="J39" s="2" t="e">
        <f ca="1">IF($J$2+((CurrentSlotSize()/24)*(ROW()-ROW($J$2)))&lt;$L$2,TIME24(0,HOUR($J$2)*60+60*CurrentSlotSize()*(ROW()-ROW($J$2)),0),"")</f>
        <v>#NAME?</v>
      </c>
    </row>
    <row r="40" spans="1:10">
      <c r="A40" s="2">
        <f>IF((ROW()-ROW($A$2))*CurrentSlotSize()*60&lt;=1440,TIME24(0,60*(ROW()-ROW($A$2))*CurrentSlotSize(),0),"")</f>
        <v>0.39583333333333298</v>
      </c>
      <c r="B40" s="2">
        <f t="shared" si="0"/>
        <v>0.38541666666666702</v>
      </c>
      <c r="C40" s="2" t="str">
        <f ca="1">IFERROR(IF((ROW()-ROW(C$4))*CurrentSlotSize()&lt;=HOURSELAPSED(OFFSET('Operating Hours'!$B$2,COLUMN()-COLUMN($C$2),0,1,1),OFFSET('Operating Hours'!$C$2,COLUMN()-COLUMN($C$2),0,1,1)),TIME24(0,(HOUR(C$4)+((ROW()-ROW(C$4))*CurrentSlotSize()))*60,0),""),"")</f>
        <v/>
      </c>
      <c r="D40" s="2" t="str">
        <f ca="1">IFERROR(IF((ROW()-ROW(D$4))*CurrentSlotSize()&lt;=HOURSELAPSED(OFFSET('Operating Hours'!$B$2,COLUMN()-COLUMN($C$2),0,1,1),OFFSET('Operating Hours'!$C$2,COLUMN()-COLUMN($C$2),0,1,1)),TIME24(0,(HOUR(D$4)+((ROW()-ROW(D$4))*CurrentSlotSize()))*60+MINUTE(D$4),0),""),"")</f>
        <v/>
      </c>
      <c r="E40" s="2" t="str">
        <f ca="1">IFERROR(IF((ROW()-ROW(E$4))*CurrentSlotSize()&lt;=HOURSELAPSED(OFFSET('Operating Hours'!$B$2,COLUMN()-COLUMN($C$2),0,1,1),OFFSET('Operating Hours'!$C$2,COLUMN()-COLUMN($C$2),0,1,1)),TIME24(0,(HOUR(E$4)+((ROW()-ROW(E$4))*CurrentSlotSize()))*60+MINUTE(E$4),0),""),"")</f>
        <v/>
      </c>
      <c r="F40" s="2" t="str">
        <f ca="1">IFERROR(IF((ROW()-ROW(F$4))*CurrentSlotSize()&lt;=HOURSELAPSED(OFFSET('Operating Hours'!$B$2,COLUMN()-COLUMN($C$2),0,1,1),OFFSET('Operating Hours'!$C$2,COLUMN()-COLUMN($C$2),0,1,1)),TIME24(0,(HOUR(F$4)+((ROW()-ROW(F$4))*CurrentSlotSize()))*60+MINUTE(F$4),0),""),"")</f>
        <v/>
      </c>
      <c r="G40" s="2" t="str">
        <f ca="1">IFERROR(IF((ROW()-ROW(G$4))*CurrentSlotSize()&lt;=HOURSELAPSED(OFFSET('Operating Hours'!$B$2,COLUMN()-COLUMN($C$2),0,1,1),OFFSET('Operating Hours'!$C$2,COLUMN()-COLUMN($C$2),0,1,1)),TIME24(0,(HOUR(G$4)+((ROW()-ROW(G$4))*CurrentSlotSize()))*60+MINUTE(G$4),0),""),"")</f>
        <v/>
      </c>
      <c r="H40" s="2" t="str">
        <f ca="1">IFERROR(IF((ROW()-ROW(H$4))*CurrentSlotSize()&lt;=HOURSELAPSED(OFFSET('Operating Hours'!$B$2,COLUMN()-COLUMN($C$2),0,1,1),OFFSET('Operating Hours'!$C$2,COLUMN()-COLUMN($C$2),0,1,1)),TIME24(0,(HOUR(H$4)+((ROW()-ROW(H$4))*CurrentSlotSize()))*60+MINUTE(H$4),0),""),"")</f>
        <v/>
      </c>
      <c r="I40" s="2" t="str">
        <f ca="1">IFERROR(IF((ROW()-ROW(I$4))*CurrentSlotSize()&lt;=HOURSELAPSED(OFFSET('Operating Hours'!$B$2,COLUMN()-COLUMN($C$2),0,1,1),OFFSET('Operating Hours'!$C$2,COLUMN()-COLUMN($C$2),0,1,1)),TIME24(0,(HOUR(I$4)+((ROW()-ROW(I$4))*CurrentSlotSize()))*60+MINUTE(I$4),0),""),"")</f>
        <v/>
      </c>
      <c r="J40" s="2" t="e">
        <f ca="1">IF($J$2+((CurrentSlotSize()/24)*(ROW()-ROW($J$2)))&lt;$L$2,TIME24(0,HOUR($J$2)*60+60*CurrentSlotSize()*(ROW()-ROW($J$2)),0),"")</f>
        <v>#NAME?</v>
      </c>
    </row>
    <row r="41" spans="1:10">
      <c r="A41" s="2">
        <f>IF((ROW()-ROW($A$2))*CurrentSlotSize()*60&lt;=1440,TIME24(0,60*(ROW()-ROW($A$2))*CurrentSlotSize(),0),"")</f>
        <v>0.40625</v>
      </c>
      <c r="B41" s="2">
        <f t="shared" si="0"/>
        <v>0.39583333333333298</v>
      </c>
      <c r="C41" s="2" t="str">
        <f ca="1">IFERROR(IF((ROW()-ROW(C$4))*CurrentSlotSize()&lt;=HOURSELAPSED(OFFSET('Operating Hours'!$B$2,COLUMN()-COLUMN($C$2),0,1,1),OFFSET('Operating Hours'!$C$2,COLUMN()-COLUMN($C$2),0,1,1)),TIME24(0,(HOUR(C$4)+((ROW()-ROW(C$4))*CurrentSlotSize()))*60,0),""),"")</f>
        <v/>
      </c>
      <c r="D41" s="2" t="str">
        <f ca="1">IFERROR(IF((ROW()-ROW(D$4))*CurrentSlotSize()&lt;=HOURSELAPSED(OFFSET('Operating Hours'!$B$2,COLUMN()-COLUMN($C$2),0,1,1),OFFSET('Operating Hours'!$C$2,COLUMN()-COLUMN($C$2),0,1,1)),TIME24(0,(HOUR(D$4)+((ROW()-ROW(D$4))*CurrentSlotSize()))*60+MINUTE(D$4),0),""),"")</f>
        <v/>
      </c>
      <c r="E41" s="2" t="str">
        <f ca="1">IFERROR(IF((ROW()-ROW(E$4))*CurrentSlotSize()&lt;=HOURSELAPSED(OFFSET('Operating Hours'!$B$2,COLUMN()-COLUMN($C$2),0,1,1),OFFSET('Operating Hours'!$C$2,COLUMN()-COLUMN($C$2),0,1,1)),TIME24(0,(HOUR(E$4)+((ROW()-ROW(E$4))*CurrentSlotSize()))*60+MINUTE(E$4),0),""),"")</f>
        <v/>
      </c>
      <c r="F41" s="2" t="str">
        <f ca="1">IFERROR(IF((ROW()-ROW(F$4))*CurrentSlotSize()&lt;=HOURSELAPSED(OFFSET('Operating Hours'!$B$2,COLUMN()-COLUMN($C$2),0,1,1),OFFSET('Operating Hours'!$C$2,COLUMN()-COLUMN($C$2),0,1,1)),TIME24(0,(HOUR(F$4)+((ROW()-ROW(F$4))*CurrentSlotSize()))*60+MINUTE(F$4),0),""),"")</f>
        <v/>
      </c>
      <c r="G41" s="2" t="str">
        <f ca="1">IFERROR(IF((ROW()-ROW(G$4))*CurrentSlotSize()&lt;=HOURSELAPSED(OFFSET('Operating Hours'!$B$2,COLUMN()-COLUMN($C$2),0,1,1),OFFSET('Operating Hours'!$C$2,COLUMN()-COLUMN($C$2),0,1,1)),TIME24(0,(HOUR(G$4)+((ROW()-ROW(G$4))*CurrentSlotSize()))*60+MINUTE(G$4),0),""),"")</f>
        <v/>
      </c>
      <c r="H41" s="2" t="str">
        <f ca="1">IFERROR(IF((ROW()-ROW(H$4))*CurrentSlotSize()&lt;=HOURSELAPSED(OFFSET('Operating Hours'!$B$2,COLUMN()-COLUMN($C$2),0,1,1),OFFSET('Operating Hours'!$C$2,COLUMN()-COLUMN($C$2),0,1,1)),TIME24(0,(HOUR(H$4)+((ROW()-ROW(H$4))*CurrentSlotSize()))*60+MINUTE(H$4),0),""),"")</f>
        <v/>
      </c>
      <c r="I41" s="2" t="str">
        <f ca="1">IFERROR(IF((ROW()-ROW(I$4))*CurrentSlotSize()&lt;=HOURSELAPSED(OFFSET('Operating Hours'!$B$2,COLUMN()-COLUMN($C$2),0,1,1),OFFSET('Operating Hours'!$C$2,COLUMN()-COLUMN($C$2),0,1,1)),TIME24(0,(HOUR(I$4)+((ROW()-ROW(I$4))*CurrentSlotSize()))*60+MINUTE(I$4),0),""),"")</f>
        <v/>
      </c>
      <c r="J41" s="2" t="e">
        <f ca="1">IF($J$2+((CurrentSlotSize()/24)*(ROW()-ROW($J$2)))&lt;$L$2,TIME24(0,HOUR($J$2)*60+60*CurrentSlotSize()*(ROW()-ROW($J$2)),0),"")</f>
        <v>#NAME?</v>
      </c>
    </row>
    <row r="42" spans="1:10">
      <c r="A42" s="2">
        <f>IF((ROW()-ROW($A$2))*CurrentSlotSize()*60&lt;=1440,TIME24(0,60*(ROW()-ROW($A$2))*CurrentSlotSize(),0),"")</f>
        <v>0.41666666666666702</v>
      </c>
      <c r="B42" s="2">
        <f t="shared" si="0"/>
        <v>0.40625</v>
      </c>
      <c r="C42" s="2" t="str">
        <f ca="1">IFERROR(IF((ROW()-ROW(C$4))*CurrentSlotSize()&lt;=HOURSELAPSED(OFFSET('Operating Hours'!$B$2,COLUMN()-COLUMN($C$2),0,1,1),OFFSET('Operating Hours'!$C$2,COLUMN()-COLUMN($C$2),0,1,1)),TIME24(0,(HOUR(C$4)+((ROW()-ROW(C$4))*CurrentSlotSize()))*60,0),""),"")</f>
        <v/>
      </c>
      <c r="D42" s="2" t="str">
        <f ca="1">IFERROR(IF((ROW()-ROW(D$4))*CurrentSlotSize()&lt;=HOURSELAPSED(OFFSET('Operating Hours'!$B$2,COLUMN()-COLUMN($C$2),0,1,1),OFFSET('Operating Hours'!$C$2,COLUMN()-COLUMN($C$2),0,1,1)),TIME24(0,(HOUR(D$4)+((ROW()-ROW(D$4))*CurrentSlotSize()))*60+MINUTE(D$4),0),""),"")</f>
        <v/>
      </c>
      <c r="E42" s="2" t="str">
        <f ca="1">IFERROR(IF((ROW()-ROW(E$4))*CurrentSlotSize()&lt;=HOURSELAPSED(OFFSET('Operating Hours'!$B$2,COLUMN()-COLUMN($C$2),0,1,1),OFFSET('Operating Hours'!$C$2,COLUMN()-COLUMN($C$2),0,1,1)),TIME24(0,(HOUR(E$4)+((ROW()-ROW(E$4))*CurrentSlotSize()))*60+MINUTE(E$4),0),""),"")</f>
        <v/>
      </c>
      <c r="F42" s="2" t="str">
        <f ca="1">IFERROR(IF((ROW()-ROW(F$4))*CurrentSlotSize()&lt;=HOURSELAPSED(OFFSET('Operating Hours'!$B$2,COLUMN()-COLUMN($C$2),0,1,1),OFFSET('Operating Hours'!$C$2,COLUMN()-COLUMN($C$2),0,1,1)),TIME24(0,(HOUR(F$4)+((ROW()-ROW(F$4))*CurrentSlotSize()))*60+MINUTE(F$4),0),""),"")</f>
        <v/>
      </c>
      <c r="G42" s="2" t="str">
        <f ca="1">IFERROR(IF((ROW()-ROW(G$4))*CurrentSlotSize()&lt;=HOURSELAPSED(OFFSET('Operating Hours'!$B$2,COLUMN()-COLUMN($C$2),0,1,1),OFFSET('Operating Hours'!$C$2,COLUMN()-COLUMN($C$2),0,1,1)),TIME24(0,(HOUR(G$4)+((ROW()-ROW(G$4))*CurrentSlotSize()))*60+MINUTE(G$4),0),""),"")</f>
        <v/>
      </c>
      <c r="H42" s="2" t="str">
        <f ca="1">IFERROR(IF((ROW()-ROW(H$4))*CurrentSlotSize()&lt;=HOURSELAPSED(OFFSET('Operating Hours'!$B$2,COLUMN()-COLUMN($C$2),0,1,1),OFFSET('Operating Hours'!$C$2,COLUMN()-COLUMN($C$2),0,1,1)),TIME24(0,(HOUR(H$4)+((ROW()-ROW(H$4))*CurrentSlotSize()))*60+MINUTE(H$4),0),""),"")</f>
        <v/>
      </c>
      <c r="I42" s="2" t="str">
        <f ca="1">IFERROR(IF((ROW()-ROW(I$4))*CurrentSlotSize()&lt;=HOURSELAPSED(OFFSET('Operating Hours'!$B$2,COLUMN()-COLUMN($C$2),0,1,1),OFFSET('Operating Hours'!$C$2,COLUMN()-COLUMN($C$2),0,1,1)),TIME24(0,(HOUR(I$4)+((ROW()-ROW(I$4))*CurrentSlotSize()))*60+MINUTE(I$4),0),""),"")</f>
        <v/>
      </c>
      <c r="J42" s="2" t="e">
        <f ca="1">IF($J$2+((CurrentSlotSize()/24)*(ROW()-ROW($J$2)))&lt;$L$2,TIME24(0,HOUR($J$2)*60+60*CurrentSlotSize()*(ROW()-ROW($J$2)),0),"")</f>
        <v>#NAME?</v>
      </c>
    </row>
    <row r="43" spans="1:10">
      <c r="A43" s="2">
        <f>IF((ROW()-ROW($A$2))*CurrentSlotSize()*60&lt;=1440,TIME24(0,60*(ROW()-ROW($A$2))*CurrentSlotSize(),0),"")</f>
        <v>0.42708333333333298</v>
      </c>
      <c r="B43" s="2">
        <f t="shared" si="0"/>
        <v>0.41666666666666702</v>
      </c>
      <c r="C43" s="2" t="str">
        <f ca="1">IFERROR(IF((ROW()-ROW(C$4))*CurrentSlotSize()&lt;=HOURSELAPSED(OFFSET('Operating Hours'!$B$2,COLUMN()-COLUMN($C$2),0,1,1),OFFSET('Operating Hours'!$C$2,COLUMN()-COLUMN($C$2),0,1,1)),TIME24(0,(HOUR(C$4)+((ROW()-ROW(C$4))*CurrentSlotSize()))*60,0),""),"")</f>
        <v/>
      </c>
      <c r="D43" s="2" t="str">
        <f ca="1">IFERROR(IF((ROW()-ROW(D$4))*CurrentSlotSize()&lt;=HOURSELAPSED(OFFSET('Operating Hours'!$B$2,COLUMN()-COLUMN($C$2),0,1,1),OFFSET('Operating Hours'!$C$2,COLUMN()-COLUMN($C$2),0,1,1)),TIME24(0,(HOUR(D$4)+((ROW()-ROW(D$4))*CurrentSlotSize()))*60+MINUTE(D$4),0),""),"")</f>
        <v/>
      </c>
      <c r="E43" s="2" t="str">
        <f ca="1">IFERROR(IF((ROW()-ROW(E$4))*CurrentSlotSize()&lt;=HOURSELAPSED(OFFSET('Operating Hours'!$B$2,COLUMN()-COLUMN($C$2),0,1,1),OFFSET('Operating Hours'!$C$2,COLUMN()-COLUMN($C$2),0,1,1)),TIME24(0,(HOUR(E$4)+((ROW()-ROW(E$4))*CurrentSlotSize()))*60+MINUTE(E$4),0),""),"")</f>
        <v/>
      </c>
      <c r="F43" s="2" t="str">
        <f ca="1">IFERROR(IF((ROW()-ROW(F$4))*CurrentSlotSize()&lt;=HOURSELAPSED(OFFSET('Operating Hours'!$B$2,COLUMN()-COLUMN($C$2),0,1,1),OFFSET('Operating Hours'!$C$2,COLUMN()-COLUMN($C$2),0,1,1)),TIME24(0,(HOUR(F$4)+((ROW()-ROW(F$4))*CurrentSlotSize()))*60+MINUTE(F$4),0),""),"")</f>
        <v/>
      </c>
      <c r="G43" s="2" t="str">
        <f ca="1">IFERROR(IF((ROW()-ROW(G$4))*CurrentSlotSize()&lt;=HOURSELAPSED(OFFSET('Operating Hours'!$B$2,COLUMN()-COLUMN($C$2),0,1,1),OFFSET('Operating Hours'!$C$2,COLUMN()-COLUMN($C$2),0,1,1)),TIME24(0,(HOUR(G$4)+((ROW()-ROW(G$4))*CurrentSlotSize()))*60+MINUTE(G$4),0),""),"")</f>
        <v/>
      </c>
      <c r="H43" s="2" t="str">
        <f ca="1">IFERROR(IF((ROW()-ROW(H$4))*CurrentSlotSize()&lt;=HOURSELAPSED(OFFSET('Operating Hours'!$B$2,COLUMN()-COLUMN($C$2),0,1,1),OFFSET('Operating Hours'!$C$2,COLUMN()-COLUMN($C$2),0,1,1)),TIME24(0,(HOUR(H$4)+((ROW()-ROW(H$4))*CurrentSlotSize()))*60+MINUTE(H$4),0),""),"")</f>
        <v/>
      </c>
      <c r="I43" s="2" t="str">
        <f ca="1">IFERROR(IF((ROW()-ROW(I$4))*CurrentSlotSize()&lt;=HOURSELAPSED(OFFSET('Operating Hours'!$B$2,COLUMN()-COLUMN($C$2),0,1,1),OFFSET('Operating Hours'!$C$2,COLUMN()-COLUMN($C$2),0,1,1)),TIME24(0,(HOUR(I$4)+((ROW()-ROW(I$4))*CurrentSlotSize()))*60+MINUTE(I$4),0),""),"")</f>
        <v/>
      </c>
      <c r="J43" s="2" t="e">
        <f ca="1">IF($J$2+((CurrentSlotSize()/24)*(ROW()-ROW($J$2)))&lt;$L$2,TIME24(0,HOUR($J$2)*60+60*CurrentSlotSize()*(ROW()-ROW($J$2)),0),"")</f>
        <v>#NAME?</v>
      </c>
    </row>
    <row r="44" spans="1:10">
      <c r="A44" s="2">
        <f>IF((ROW()-ROW($A$2))*CurrentSlotSize()*60&lt;=1440,TIME24(0,60*(ROW()-ROW($A$2))*CurrentSlotSize(),0),"")</f>
        <v>0.4375</v>
      </c>
      <c r="B44" s="2">
        <f t="shared" si="0"/>
        <v>0.42708333333333298</v>
      </c>
      <c r="C44" s="2" t="str">
        <f ca="1">IFERROR(IF((ROW()-ROW(C$4))*CurrentSlotSize()&lt;=HOURSELAPSED(OFFSET('Operating Hours'!$B$2,COLUMN()-COLUMN($C$2),0,1,1),OFFSET('Operating Hours'!$C$2,COLUMN()-COLUMN($C$2),0,1,1)),TIME24(0,(HOUR(C$4)+((ROW()-ROW(C$4))*CurrentSlotSize()))*60,0),""),"")</f>
        <v/>
      </c>
      <c r="D44" s="2" t="str">
        <f ca="1">IFERROR(IF((ROW()-ROW(D$4))*CurrentSlotSize()&lt;=HOURSELAPSED(OFFSET('Operating Hours'!$B$2,COLUMN()-COLUMN($C$2),0,1,1),OFFSET('Operating Hours'!$C$2,COLUMN()-COLUMN($C$2),0,1,1)),TIME24(0,(HOUR(D$4)+((ROW()-ROW(D$4))*CurrentSlotSize()))*60+MINUTE(D$4),0),""),"")</f>
        <v/>
      </c>
      <c r="E44" s="2" t="str">
        <f ca="1">IFERROR(IF((ROW()-ROW(E$4))*CurrentSlotSize()&lt;=HOURSELAPSED(OFFSET('Operating Hours'!$B$2,COLUMN()-COLUMN($C$2),0,1,1),OFFSET('Operating Hours'!$C$2,COLUMN()-COLUMN($C$2),0,1,1)),TIME24(0,(HOUR(E$4)+((ROW()-ROW(E$4))*CurrentSlotSize()))*60+MINUTE(E$4),0),""),"")</f>
        <v/>
      </c>
      <c r="F44" s="2" t="str">
        <f ca="1">IFERROR(IF((ROW()-ROW(F$4))*CurrentSlotSize()&lt;=HOURSELAPSED(OFFSET('Operating Hours'!$B$2,COLUMN()-COLUMN($C$2),0,1,1),OFFSET('Operating Hours'!$C$2,COLUMN()-COLUMN($C$2),0,1,1)),TIME24(0,(HOUR(F$4)+((ROW()-ROW(F$4))*CurrentSlotSize()))*60+MINUTE(F$4),0),""),"")</f>
        <v/>
      </c>
      <c r="G44" s="2" t="str">
        <f ca="1">IFERROR(IF((ROW()-ROW(G$4))*CurrentSlotSize()&lt;=HOURSELAPSED(OFFSET('Operating Hours'!$B$2,COLUMN()-COLUMN($C$2),0,1,1),OFFSET('Operating Hours'!$C$2,COLUMN()-COLUMN($C$2),0,1,1)),TIME24(0,(HOUR(G$4)+((ROW()-ROW(G$4))*CurrentSlotSize()))*60+MINUTE(G$4),0),""),"")</f>
        <v/>
      </c>
      <c r="H44" s="2" t="str">
        <f ca="1">IFERROR(IF((ROW()-ROW(H$4))*CurrentSlotSize()&lt;=HOURSELAPSED(OFFSET('Operating Hours'!$B$2,COLUMN()-COLUMN($C$2),0,1,1),OFFSET('Operating Hours'!$C$2,COLUMN()-COLUMN($C$2),0,1,1)),TIME24(0,(HOUR(H$4)+((ROW()-ROW(H$4))*CurrentSlotSize()))*60+MINUTE(H$4),0),""),"")</f>
        <v/>
      </c>
      <c r="I44" s="2" t="str">
        <f ca="1">IFERROR(IF((ROW()-ROW(I$4))*CurrentSlotSize()&lt;=HOURSELAPSED(OFFSET('Operating Hours'!$B$2,COLUMN()-COLUMN($C$2),0,1,1),OFFSET('Operating Hours'!$C$2,COLUMN()-COLUMN($C$2),0,1,1)),TIME24(0,(HOUR(I$4)+((ROW()-ROW(I$4))*CurrentSlotSize()))*60+MINUTE(I$4),0),""),"")</f>
        <v/>
      </c>
      <c r="J44" s="2" t="e">
        <f ca="1">IF($J$2+((CurrentSlotSize()/24)*(ROW()-ROW($J$2)))&lt;$L$2,TIME24(0,HOUR($J$2)*60+60*CurrentSlotSize()*(ROW()-ROW($J$2)),0),"")</f>
        <v>#NAME?</v>
      </c>
    </row>
    <row r="45" spans="1:10">
      <c r="A45" s="2">
        <f>IF((ROW()-ROW($A$2))*CurrentSlotSize()*60&lt;=1440,TIME24(0,60*(ROW()-ROW($A$2))*CurrentSlotSize(),0),"")</f>
        <v>0.44791666666666702</v>
      </c>
      <c r="B45" s="2">
        <f t="shared" si="0"/>
        <v>0.4375</v>
      </c>
      <c r="C45" s="2" t="str">
        <f ca="1">IFERROR(IF((ROW()-ROW(C$4))*CurrentSlotSize()&lt;=HOURSELAPSED(OFFSET('Operating Hours'!$B$2,COLUMN()-COLUMN($C$2),0,1,1),OFFSET('Operating Hours'!$C$2,COLUMN()-COLUMN($C$2),0,1,1)),TIME24(0,(HOUR(C$4)+((ROW()-ROW(C$4))*CurrentSlotSize()))*60,0),""),"")</f>
        <v/>
      </c>
      <c r="D45" s="2" t="str">
        <f ca="1">IFERROR(IF((ROW()-ROW(D$4))*CurrentSlotSize()&lt;=HOURSELAPSED(OFFSET('Operating Hours'!$B$2,COLUMN()-COLUMN($C$2),0,1,1),OFFSET('Operating Hours'!$C$2,COLUMN()-COLUMN($C$2),0,1,1)),TIME24(0,(HOUR(D$4)+((ROW()-ROW(D$4))*CurrentSlotSize()))*60+MINUTE(D$4),0),""),"")</f>
        <v/>
      </c>
      <c r="E45" s="2" t="str">
        <f ca="1">IFERROR(IF((ROW()-ROW(E$4))*CurrentSlotSize()&lt;=HOURSELAPSED(OFFSET('Operating Hours'!$B$2,COLUMN()-COLUMN($C$2),0,1,1),OFFSET('Operating Hours'!$C$2,COLUMN()-COLUMN($C$2),0,1,1)),TIME24(0,(HOUR(E$4)+((ROW()-ROW(E$4))*CurrentSlotSize()))*60+MINUTE(E$4),0),""),"")</f>
        <v/>
      </c>
      <c r="F45" s="2" t="str">
        <f ca="1">IFERROR(IF((ROW()-ROW(F$4))*CurrentSlotSize()&lt;=HOURSELAPSED(OFFSET('Operating Hours'!$B$2,COLUMN()-COLUMN($C$2),0,1,1),OFFSET('Operating Hours'!$C$2,COLUMN()-COLUMN($C$2),0,1,1)),TIME24(0,(HOUR(F$4)+((ROW()-ROW(F$4))*CurrentSlotSize()))*60+MINUTE(F$4),0),""),"")</f>
        <v/>
      </c>
      <c r="G45" s="2" t="str">
        <f ca="1">IFERROR(IF((ROW()-ROW(G$4))*CurrentSlotSize()&lt;=HOURSELAPSED(OFFSET('Operating Hours'!$B$2,COLUMN()-COLUMN($C$2),0,1,1),OFFSET('Operating Hours'!$C$2,COLUMN()-COLUMN($C$2),0,1,1)),TIME24(0,(HOUR(G$4)+((ROW()-ROW(G$4))*CurrentSlotSize()))*60+MINUTE(G$4),0),""),"")</f>
        <v/>
      </c>
      <c r="H45" s="2" t="str">
        <f ca="1">IFERROR(IF((ROW()-ROW(H$4))*CurrentSlotSize()&lt;=HOURSELAPSED(OFFSET('Operating Hours'!$B$2,COLUMN()-COLUMN($C$2),0,1,1),OFFSET('Operating Hours'!$C$2,COLUMN()-COLUMN($C$2),0,1,1)),TIME24(0,(HOUR(H$4)+((ROW()-ROW(H$4))*CurrentSlotSize()))*60+MINUTE(H$4),0),""),"")</f>
        <v/>
      </c>
      <c r="I45" s="2" t="str">
        <f ca="1">IFERROR(IF((ROW()-ROW(I$4))*CurrentSlotSize()&lt;=HOURSELAPSED(OFFSET('Operating Hours'!$B$2,COLUMN()-COLUMN($C$2),0,1,1),OFFSET('Operating Hours'!$C$2,COLUMN()-COLUMN($C$2),0,1,1)),TIME24(0,(HOUR(I$4)+((ROW()-ROW(I$4))*CurrentSlotSize()))*60+MINUTE(I$4),0),""),"")</f>
        <v/>
      </c>
      <c r="J45" s="2" t="e">
        <f ca="1">IF($J$2+((CurrentSlotSize()/24)*(ROW()-ROW($J$2)))&lt;$L$2,TIME24(0,HOUR($J$2)*60+60*CurrentSlotSize()*(ROW()-ROW($J$2)),0),"")</f>
        <v>#NAME?</v>
      </c>
    </row>
    <row r="46" spans="1:10">
      <c r="A46" s="2">
        <f>IF((ROW()-ROW($A$2))*CurrentSlotSize()*60&lt;=1440,TIME24(0,60*(ROW()-ROW($A$2))*CurrentSlotSize(),0),"")</f>
        <v>0.45833333333333298</v>
      </c>
      <c r="B46" s="2">
        <f t="shared" si="0"/>
        <v>0.44791666666666702</v>
      </c>
      <c r="C46" s="2" t="str">
        <f ca="1">IFERROR(IF((ROW()-ROW(C$4))*CurrentSlotSize()&lt;=HOURSELAPSED(OFFSET('Operating Hours'!$B$2,COLUMN()-COLUMN($C$2),0,1,1),OFFSET('Operating Hours'!$C$2,COLUMN()-COLUMN($C$2),0,1,1)),TIME24(0,(HOUR(C$4)+((ROW()-ROW(C$4))*CurrentSlotSize()))*60,0),""),"")</f>
        <v/>
      </c>
      <c r="D46" s="2" t="str">
        <f ca="1">IFERROR(IF((ROW()-ROW(D$4))*CurrentSlotSize()&lt;=HOURSELAPSED(OFFSET('Operating Hours'!$B$2,COLUMN()-COLUMN($C$2),0,1,1),OFFSET('Operating Hours'!$C$2,COLUMN()-COLUMN($C$2),0,1,1)),TIME24(0,(HOUR(D$4)+((ROW()-ROW(D$4))*CurrentSlotSize()))*60+MINUTE(D$4),0),""),"")</f>
        <v/>
      </c>
      <c r="E46" s="2" t="str">
        <f ca="1">IFERROR(IF((ROW()-ROW(E$4))*CurrentSlotSize()&lt;=HOURSELAPSED(OFFSET('Operating Hours'!$B$2,COLUMN()-COLUMN($C$2),0,1,1),OFFSET('Operating Hours'!$C$2,COLUMN()-COLUMN($C$2),0,1,1)),TIME24(0,(HOUR(E$4)+((ROW()-ROW(E$4))*CurrentSlotSize()))*60+MINUTE(E$4),0),""),"")</f>
        <v/>
      </c>
      <c r="F46" s="2" t="str">
        <f ca="1">IFERROR(IF((ROW()-ROW(F$4))*CurrentSlotSize()&lt;=HOURSELAPSED(OFFSET('Operating Hours'!$B$2,COLUMN()-COLUMN($C$2),0,1,1),OFFSET('Operating Hours'!$C$2,COLUMN()-COLUMN($C$2),0,1,1)),TIME24(0,(HOUR(F$4)+((ROW()-ROW(F$4))*CurrentSlotSize()))*60+MINUTE(F$4),0),""),"")</f>
        <v/>
      </c>
      <c r="G46" s="2" t="str">
        <f ca="1">IFERROR(IF((ROW()-ROW(G$4))*CurrentSlotSize()&lt;=HOURSELAPSED(OFFSET('Operating Hours'!$B$2,COLUMN()-COLUMN($C$2),0,1,1),OFFSET('Operating Hours'!$C$2,COLUMN()-COLUMN($C$2),0,1,1)),TIME24(0,(HOUR(G$4)+((ROW()-ROW(G$4))*CurrentSlotSize()))*60+MINUTE(G$4),0),""),"")</f>
        <v/>
      </c>
      <c r="H46" s="2" t="str">
        <f ca="1">IFERROR(IF((ROW()-ROW(H$4))*CurrentSlotSize()&lt;=HOURSELAPSED(OFFSET('Operating Hours'!$B$2,COLUMN()-COLUMN($C$2),0,1,1),OFFSET('Operating Hours'!$C$2,COLUMN()-COLUMN($C$2),0,1,1)),TIME24(0,(HOUR(H$4)+((ROW()-ROW(H$4))*CurrentSlotSize()))*60+MINUTE(H$4),0),""),"")</f>
        <v/>
      </c>
      <c r="I46" s="2" t="str">
        <f ca="1">IFERROR(IF((ROW()-ROW(I$4))*CurrentSlotSize()&lt;=HOURSELAPSED(OFFSET('Operating Hours'!$B$2,COLUMN()-COLUMN($C$2),0,1,1),OFFSET('Operating Hours'!$C$2,COLUMN()-COLUMN($C$2),0,1,1)),TIME24(0,(HOUR(I$4)+((ROW()-ROW(I$4))*CurrentSlotSize()))*60+MINUTE(I$4),0),""),"")</f>
        <v/>
      </c>
      <c r="J46" s="2" t="e">
        <f ca="1">IF($J$2+((CurrentSlotSize()/24)*(ROW()-ROW($J$2)))&lt;$L$2,TIME24(0,HOUR($J$2)*60+60*CurrentSlotSize()*(ROW()-ROW($J$2)),0),"")</f>
        <v>#NAME?</v>
      </c>
    </row>
    <row r="47" spans="1:10">
      <c r="A47" s="2">
        <f>IF((ROW()-ROW($A$2))*CurrentSlotSize()*60&lt;=1440,TIME24(0,60*(ROW()-ROW($A$2))*CurrentSlotSize(),0),"")</f>
        <v>0.46875</v>
      </c>
      <c r="B47" s="2">
        <f t="shared" si="0"/>
        <v>0.45833333333333298</v>
      </c>
      <c r="C47" s="2" t="str">
        <f ca="1">IFERROR(IF((ROW()-ROW(C$4))*CurrentSlotSize()&lt;=HOURSELAPSED(OFFSET('Operating Hours'!$B$2,COLUMN()-COLUMN($C$2),0,1,1),OFFSET('Operating Hours'!$C$2,COLUMN()-COLUMN($C$2),0,1,1)),TIME24(0,(HOUR(C$4)+((ROW()-ROW(C$4))*CurrentSlotSize()))*60,0),""),"")</f>
        <v/>
      </c>
      <c r="D47" s="2" t="str">
        <f ca="1">IFERROR(IF((ROW()-ROW(D$4))*CurrentSlotSize()&lt;=HOURSELAPSED(OFFSET('Operating Hours'!$B$2,COLUMN()-COLUMN($C$2),0,1,1),OFFSET('Operating Hours'!$C$2,COLUMN()-COLUMN($C$2),0,1,1)),TIME24(0,(HOUR(D$4)+((ROW()-ROW(D$4))*CurrentSlotSize()))*60+MINUTE(D$4),0),""),"")</f>
        <v/>
      </c>
      <c r="E47" s="2" t="str">
        <f ca="1">IFERROR(IF((ROW()-ROW(E$4))*CurrentSlotSize()&lt;=HOURSELAPSED(OFFSET('Operating Hours'!$B$2,COLUMN()-COLUMN($C$2),0,1,1),OFFSET('Operating Hours'!$C$2,COLUMN()-COLUMN($C$2),0,1,1)),TIME24(0,(HOUR(E$4)+((ROW()-ROW(E$4))*CurrentSlotSize()))*60+MINUTE(E$4),0),""),"")</f>
        <v/>
      </c>
      <c r="F47" s="2" t="str">
        <f ca="1">IFERROR(IF((ROW()-ROW(F$4))*CurrentSlotSize()&lt;=HOURSELAPSED(OFFSET('Operating Hours'!$B$2,COLUMN()-COLUMN($C$2),0,1,1),OFFSET('Operating Hours'!$C$2,COLUMN()-COLUMN($C$2),0,1,1)),TIME24(0,(HOUR(F$4)+((ROW()-ROW(F$4))*CurrentSlotSize()))*60+MINUTE(F$4),0),""),"")</f>
        <v/>
      </c>
      <c r="G47" s="2" t="str">
        <f ca="1">IFERROR(IF((ROW()-ROW(G$4))*CurrentSlotSize()&lt;=HOURSELAPSED(OFFSET('Operating Hours'!$B$2,COLUMN()-COLUMN($C$2),0,1,1),OFFSET('Operating Hours'!$C$2,COLUMN()-COLUMN($C$2),0,1,1)),TIME24(0,(HOUR(G$4)+((ROW()-ROW(G$4))*CurrentSlotSize()))*60+MINUTE(G$4),0),""),"")</f>
        <v/>
      </c>
      <c r="H47" s="2" t="str">
        <f ca="1">IFERROR(IF((ROW()-ROW(H$4))*CurrentSlotSize()&lt;=HOURSELAPSED(OFFSET('Operating Hours'!$B$2,COLUMN()-COLUMN($C$2),0,1,1),OFFSET('Operating Hours'!$C$2,COLUMN()-COLUMN($C$2),0,1,1)),TIME24(0,(HOUR(H$4)+((ROW()-ROW(H$4))*CurrentSlotSize()))*60+MINUTE(H$4),0),""),"")</f>
        <v/>
      </c>
      <c r="I47" s="2" t="str">
        <f ca="1">IFERROR(IF((ROW()-ROW(I$4))*CurrentSlotSize()&lt;=HOURSELAPSED(OFFSET('Operating Hours'!$B$2,COLUMN()-COLUMN($C$2),0,1,1),OFFSET('Operating Hours'!$C$2,COLUMN()-COLUMN($C$2),0,1,1)),TIME24(0,(HOUR(I$4)+((ROW()-ROW(I$4))*CurrentSlotSize()))*60+MINUTE(I$4),0),""),"")</f>
        <v/>
      </c>
      <c r="J47" s="2" t="e">
        <f ca="1">IF($J$2+((CurrentSlotSize()/24)*(ROW()-ROW($J$2)))&lt;$L$2,TIME24(0,HOUR($J$2)*60+60*CurrentSlotSize()*(ROW()-ROW($J$2)),0),"")</f>
        <v>#NAME?</v>
      </c>
    </row>
    <row r="48" spans="1:10">
      <c r="A48" s="2">
        <f>IF((ROW()-ROW($A$2))*CurrentSlotSize()*60&lt;=1440,TIME24(0,60*(ROW()-ROW($A$2))*CurrentSlotSize(),0),"")</f>
        <v>0.47916666666666702</v>
      </c>
      <c r="B48" s="2">
        <f t="shared" si="0"/>
        <v>0.46875</v>
      </c>
      <c r="C48" s="2" t="str">
        <f ca="1">IFERROR(IF((ROW()-ROW(C$4))*CurrentSlotSize()&lt;=HOURSELAPSED(OFFSET('Operating Hours'!$B$2,COLUMN()-COLUMN($C$2),0,1,1),OFFSET('Operating Hours'!$C$2,COLUMN()-COLUMN($C$2),0,1,1)),TIME24(0,(HOUR(C$4)+((ROW()-ROW(C$4))*CurrentSlotSize()))*60,0),""),"")</f>
        <v/>
      </c>
      <c r="D48" s="2" t="str">
        <f ca="1">IFERROR(IF((ROW()-ROW(D$4))*CurrentSlotSize()&lt;=HOURSELAPSED(OFFSET('Operating Hours'!$B$2,COLUMN()-COLUMN($C$2),0,1,1),OFFSET('Operating Hours'!$C$2,COLUMN()-COLUMN($C$2),0,1,1)),TIME24(0,(HOUR(D$4)+((ROW()-ROW(D$4))*CurrentSlotSize()))*60+MINUTE(D$4),0),""),"")</f>
        <v/>
      </c>
      <c r="E48" s="2" t="str">
        <f ca="1">IFERROR(IF((ROW()-ROW(E$4))*CurrentSlotSize()&lt;=HOURSELAPSED(OFFSET('Operating Hours'!$B$2,COLUMN()-COLUMN($C$2),0,1,1),OFFSET('Operating Hours'!$C$2,COLUMN()-COLUMN($C$2),0,1,1)),TIME24(0,(HOUR(E$4)+((ROW()-ROW(E$4))*CurrentSlotSize()))*60+MINUTE(E$4),0),""),"")</f>
        <v/>
      </c>
      <c r="F48" s="2" t="str">
        <f ca="1">IFERROR(IF((ROW()-ROW(F$4))*CurrentSlotSize()&lt;=HOURSELAPSED(OFFSET('Operating Hours'!$B$2,COLUMN()-COLUMN($C$2),0,1,1),OFFSET('Operating Hours'!$C$2,COLUMN()-COLUMN($C$2),0,1,1)),TIME24(0,(HOUR(F$4)+((ROW()-ROW(F$4))*CurrentSlotSize()))*60+MINUTE(F$4),0),""),"")</f>
        <v/>
      </c>
      <c r="G48" s="2" t="str">
        <f ca="1">IFERROR(IF((ROW()-ROW(G$4))*CurrentSlotSize()&lt;=HOURSELAPSED(OFFSET('Operating Hours'!$B$2,COLUMN()-COLUMN($C$2),0,1,1),OFFSET('Operating Hours'!$C$2,COLUMN()-COLUMN($C$2),0,1,1)),TIME24(0,(HOUR(G$4)+((ROW()-ROW(G$4))*CurrentSlotSize()))*60+MINUTE(G$4),0),""),"")</f>
        <v/>
      </c>
      <c r="H48" s="2" t="str">
        <f ca="1">IFERROR(IF((ROW()-ROW(H$4))*CurrentSlotSize()&lt;=HOURSELAPSED(OFFSET('Operating Hours'!$B$2,COLUMN()-COLUMN($C$2),0,1,1),OFFSET('Operating Hours'!$C$2,COLUMN()-COLUMN($C$2),0,1,1)),TIME24(0,(HOUR(H$4)+((ROW()-ROW(H$4))*CurrentSlotSize()))*60+MINUTE(H$4),0),""),"")</f>
        <v/>
      </c>
      <c r="I48" s="2" t="str">
        <f ca="1">IFERROR(IF((ROW()-ROW(I$4))*CurrentSlotSize()&lt;=HOURSELAPSED(OFFSET('Operating Hours'!$B$2,COLUMN()-COLUMN($C$2),0,1,1),OFFSET('Operating Hours'!$C$2,COLUMN()-COLUMN($C$2),0,1,1)),TIME24(0,(HOUR(I$4)+((ROW()-ROW(I$4))*CurrentSlotSize()))*60+MINUTE(I$4),0),""),"")</f>
        <v/>
      </c>
      <c r="J48" s="2" t="e">
        <f ca="1">IF($J$2+((CurrentSlotSize()/24)*(ROW()-ROW($J$2)))&lt;$L$2,TIME24(0,HOUR($J$2)*60+60*CurrentSlotSize()*(ROW()-ROW($J$2)),0),"")</f>
        <v>#NAME?</v>
      </c>
    </row>
    <row r="49" spans="1:10">
      <c r="A49" s="2">
        <f>IF((ROW()-ROW($A$2))*CurrentSlotSize()*60&lt;=1440,TIME24(0,60*(ROW()-ROW($A$2))*CurrentSlotSize(),0),"")</f>
        <v>0.48958333333333298</v>
      </c>
      <c r="B49" s="2">
        <f t="shared" si="0"/>
        <v>0.47916666666666702</v>
      </c>
      <c r="C49" s="2" t="str">
        <f ca="1">IFERROR(IF((ROW()-ROW(C$4))*CurrentSlotSize()&lt;=HOURSELAPSED(OFFSET('Operating Hours'!$B$2,COLUMN()-COLUMN($C$2),0,1,1),OFFSET('Operating Hours'!$C$2,COLUMN()-COLUMN($C$2),0,1,1)),TIME24(0,(HOUR(C$4)+((ROW()-ROW(C$4))*CurrentSlotSize()))*60,0),""),"")</f>
        <v/>
      </c>
      <c r="D49" s="2" t="str">
        <f ca="1">IFERROR(IF((ROW()-ROW(D$4))*CurrentSlotSize()&lt;=HOURSELAPSED(OFFSET('Operating Hours'!$B$2,COLUMN()-COLUMN($C$2),0,1,1),OFFSET('Operating Hours'!$C$2,COLUMN()-COLUMN($C$2),0,1,1)),TIME24(0,(HOUR(D$4)+((ROW()-ROW(D$4))*CurrentSlotSize()))*60+MINUTE(D$4),0),""),"")</f>
        <v/>
      </c>
      <c r="E49" s="2" t="str">
        <f ca="1">IFERROR(IF((ROW()-ROW(E$4))*CurrentSlotSize()&lt;=HOURSELAPSED(OFFSET('Operating Hours'!$B$2,COLUMN()-COLUMN($C$2),0,1,1),OFFSET('Operating Hours'!$C$2,COLUMN()-COLUMN($C$2),0,1,1)),TIME24(0,(HOUR(E$4)+((ROW()-ROW(E$4))*CurrentSlotSize()))*60+MINUTE(E$4),0),""),"")</f>
        <v/>
      </c>
      <c r="F49" s="2" t="str">
        <f ca="1">IFERROR(IF((ROW()-ROW(F$4))*CurrentSlotSize()&lt;=HOURSELAPSED(OFFSET('Operating Hours'!$B$2,COLUMN()-COLUMN($C$2),0,1,1),OFFSET('Operating Hours'!$C$2,COLUMN()-COLUMN($C$2),0,1,1)),TIME24(0,(HOUR(F$4)+((ROW()-ROW(F$4))*CurrentSlotSize()))*60+MINUTE(F$4),0),""),"")</f>
        <v/>
      </c>
      <c r="G49" s="2" t="str">
        <f ca="1">IFERROR(IF((ROW()-ROW(G$4))*CurrentSlotSize()&lt;=HOURSELAPSED(OFFSET('Operating Hours'!$B$2,COLUMN()-COLUMN($C$2),0,1,1),OFFSET('Operating Hours'!$C$2,COLUMN()-COLUMN($C$2),0,1,1)),TIME24(0,(HOUR(G$4)+((ROW()-ROW(G$4))*CurrentSlotSize()))*60+MINUTE(G$4),0),""),"")</f>
        <v/>
      </c>
      <c r="H49" s="2" t="str">
        <f ca="1">IFERROR(IF((ROW()-ROW(H$4))*CurrentSlotSize()&lt;=HOURSELAPSED(OFFSET('Operating Hours'!$B$2,COLUMN()-COLUMN($C$2),0,1,1),OFFSET('Operating Hours'!$C$2,COLUMN()-COLUMN($C$2),0,1,1)),TIME24(0,(HOUR(H$4)+((ROW()-ROW(H$4))*CurrentSlotSize()))*60+MINUTE(H$4),0),""),"")</f>
        <v/>
      </c>
      <c r="I49" s="2" t="str">
        <f ca="1">IFERROR(IF((ROW()-ROW(I$4))*CurrentSlotSize()&lt;=HOURSELAPSED(OFFSET('Operating Hours'!$B$2,COLUMN()-COLUMN($C$2),0,1,1),OFFSET('Operating Hours'!$C$2,COLUMN()-COLUMN($C$2),0,1,1)),TIME24(0,(HOUR(I$4)+((ROW()-ROW(I$4))*CurrentSlotSize()))*60+MINUTE(I$4),0),""),"")</f>
        <v/>
      </c>
      <c r="J49" s="2" t="e">
        <f ca="1">IF($J$2+((CurrentSlotSize()/24)*(ROW()-ROW($J$2)))&lt;$L$2,TIME24(0,HOUR($J$2)*60+60*CurrentSlotSize()*(ROW()-ROW($J$2)),0),"")</f>
        <v>#NAME?</v>
      </c>
    </row>
    <row r="50" spans="1:10">
      <c r="A50" s="2">
        <f>IF((ROW()-ROW($A$2))*CurrentSlotSize()*60&lt;=1440,TIME24(0,60*(ROW()-ROW($A$2))*CurrentSlotSize(),0),"")</f>
        <v>0.5</v>
      </c>
      <c r="B50" s="2">
        <f t="shared" si="0"/>
        <v>0.48958333333333298</v>
      </c>
      <c r="C50" s="2" t="str">
        <f ca="1">IFERROR(IF((ROW()-ROW(C$4))*CurrentSlotSize()&lt;=HOURSELAPSED(OFFSET('Operating Hours'!$B$2,COLUMN()-COLUMN($C$2),0,1,1),OFFSET('Operating Hours'!$C$2,COLUMN()-COLUMN($C$2),0,1,1)),TIME24(0,(HOUR(C$4)+((ROW()-ROW(C$4))*CurrentSlotSize()))*60,0),""),"")</f>
        <v/>
      </c>
      <c r="D50" s="2" t="str">
        <f ca="1">IFERROR(IF((ROW()-ROW(D$4))*CurrentSlotSize()&lt;=HOURSELAPSED(OFFSET('Operating Hours'!$B$2,COLUMN()-COLUMN($C$2),0,1,1),OFFSET('Operating Hours'!$C$2,COLUMN()-COLUMN($C$2),0,1,1)),TIME24(0,(HOUR(D$4)+((ROW()-ROW(D$4))*CurrentSlotSize()))*60+MINUTE(D$4),0),""),"")</f>
        <v/>
      </c>
      <c r="E50" s="2" t="str">
        <f ca="1">IFERROR(IF((ROW()-ROW(E$4))*CurrentSlotSize()&lt;=HOURSELAPSED(OFFSET('Operating Hours'!$B$2,COLUMN()-COLUMN($C$2),0,1,1),OFFSET('Operating Hours'!$C$2,COLUMN()-COLUMN($C$2),0,1,1)),TIME24(0,(HOUR(E$4)+((ROW()-ROW(E$4))*CurrentSlotSize()))*60+MINUTE(E$4),0),""),"")</f>
        <v/>
      </c>
      <c r="F50" s="2" t="str">
        <f ca="1">IFERROR(IF((ROW()-ROW(F$4))*CurrentSlotSize()&lt;=HOURSELAPSED(OFFSET('Operating Hours'!$B$2,COLUMN()-COLUMN($C$2),0,1,1),OFFSET('Operating Hours'!$C$2,COLUMN()-COLUMN($C$2),0,1,1)),TIME24(0,(HOUR(F$4)+((ROW()-ROW(F$4))*CurrentSlotSize()))*60+MINUTE(F$4),0),""),"")</f>
        <v/>
      </c>
      <c r="G50" s="2" t="str">
        <f ca="1">IFERROR(IF((ROW()-ROW(G$4))*CurrentSlotSize()&lt;=HOURSELAPSED(OFFSET('Operating Hours'!$B$2,COLUMN()-COLUMN($C$2),0,1,1),OFFSET('Operating Hours'!$C$2,COLUMN()-COLUMN($C$2),0,1,1)),TIME24(0,(HOUR(G$4)+((ROW()-ROW(G$4))*CurrentSlotSize()))*60+MINUTE(G$4),0),""),"")</f>
        <v/>
      </c>
      <c r="H50" s="2" t="str">
        <f ca="1">IFERROR(IF((ROW()-ROW(H$4))*CurrentSlotSize()&lt;=HOURSELAPSED(OFFSET('Operating Hours'!$B$2,COLUMN()-COLUMN($C$2),0,1,1),OFFSET('Operating Hours'!$C$2,COLUMN()-COLUMN($C$2),0,1,1)),TIME24(0,(HOUR(H$4)+((ROW()-ROW(H$4))*CurrentSlotSize()))*60+MINUTE(H$4),0),""),"")</f>
        <v/>
      </c>
      <c r="I50" s="2" t="str">
        <f ca="1">IFERROR(IF((ROW()-ROW(I$4))*CurrentSlotSize()&lt;=HOURSELAPSED(OFFSET('Operating Hours'!$B$2,COLUMN()-COLUMN($C$2),0,1,1),OFFSET('Operating Hours'!$C$2,COLUMN()-COLUMN($C$2),0,1,1)),TIME24(0,(HOUR(I$4)+((ROW()-ROW(I$4))*CurrentSlotSize()))*60+MINUTE(I$4),0),""),"")</f>
        <v/>
      </c>
      <c r="J50" s="2" t="e">
        <f ca="1">IF($J$2+((CurrentSlotSize()/24)*(ROW()-ROW($J$2)))&lt;$L$2,TIME24(0,HOUR($J$2)*60+60*CurrentSlotSize()*(ROW()-ROW($J$2)),0),"")</f>
        <v>#NAME?</v>
      </c>
    </row>
    <row r="51" spans="1:10">
      <c r="A51" s="2">
        <f>IF((ROW()-ROW($A$2))*CurrentSlotSize()*60&lt;=1440,TIME24(0,60*(ROW()-ROW($A$2))*CurrentSlotSize(),0),"")</f>
        <v>0.51041666666666696</v>
      </c>
      <c r="B51" s="2">
        <f t="shared" si="0"/>
        <v>0.5</v>
      </c>
      <c r="C51" s="2" t="str">
        <f ca="1">IFERROR(IF((ROW()-ROW(C$4))*CurrentSlotSize()&lt;=HOURSELAPSED(OFFSET('Operating Hours'!$B$2,COLUMN()-COLUMN($C$2),0,1,1),OFFSET('Operating Hours'!$C$2,COLUMN()-COLUMN($C$2),0,1,1)),TIME24(0,(HOUR(C$4)+((ROW()-ROW(C$4))*CurrentSlotSize()))*60,0),""),"")</f>
        <v/>
      </c>
      <c r="D51" s="2" t="str">
        <f ca="1">IFERROR(IF((ROW()-ROW(D$4))*CurrentSlotSize()&lt;=HOURSELAPSED(OFFSET('Operating Hours'!$B$2,COLUMN()-COLUMN($C$2),0,1,1),OFFSET('Operating Hours'!$C$2,COLUMN()-COLUMN($C$2),0,1,1)),TIME24(0,(HOUR(D$4)+((ROW()-ROW(D$4))*CurrentSlotSize()))*60+MINUTE(D$4),0),""),"")</f>
        <v/>
      </c>
      <c r="E51" s="2" t="str">
        <f ca="1">IFERROR(IF((ROW()-ROW(E$4))*CurrentSlotSize()&lt;=HOURSELAPSED(OFFSET('Operating Hours'!$B$2,COLUMN()-COLUMN($C$2),0,1,1),OFFSET('Operating Hours'!$C$2,COLUMN()-COLUMN($C$2),0,1,1)),TIME24(0,(HOUR(E$4)+((ROW()-ROW(E$4))*CurrentSlotSize()))*60+MINUTE(E$4),0),""),"")</f>
        <v/>
      </c>
      <c r="F51" s="2" t="str">
        <f ca="1">IFERROR(IF((ROW()-ROW(F$4))*CurrentSlotSize()&lt;=HOURSELAPSED(OFFSET('Operating Hours'!$B$2,COLUMN()-COLUMN($C$2),0,1,1),OFFSET('Operating Hours'!$C$2,COLUMN()-COLUMN($C$2),0,1,1)),TIME24(0,(HOUR(F$4)+((ROW()-ROW(F$4))*CurrentSlotSize()))*60+MINUTE(F$4),0),""),"")</f>
        <v/>
      </c>
      <c r="G51" s="2" t="str">
        <f ca="1">IFERROR(IF((ROW()-ROW(G$4))*CurrentSlotSize()&lt;=HOURSELAPSED(OFFSET('Operating Hours'!$B$2,COLUMN()-COLUMN($C$2),0,1,1),OFFSET('Operating Hours'!$C$2,COLUMN()-COLUMN($C$2),0,1,1)),TIME24(0,(HOUR(G$4)+((ROW()-ROW(G$4))*CurrentSlotSize()))*60+MINUTE(G$4),0),""),"")</f>
        <v/>
      </c>
      <c r="H51" s="2" t="str">
        <f ca="1">IFERROR(IF((ROW()-ROW(H$4))*CurrentSlotSize()&lt;=HOURSELAPSED(OFFSET('Operating Hours'!$B$2,COLUMN()-COLUMN($C$2),0,1,1),OFFSET('Operating Hours'!$C$2,COLUMN()-COLUMN($C$2),0,1,1)),TIME24(0,(HOUR(H$4)+((ROW()-ROW(H$4))*CurrentSlotSize()))*60+MINUTE(H$4),0),""),"")</f>
        <v/>
      </c>
      <c r="I51" s="2" t="str">
        <f ca="1">IFERROR(IF((ROW()-ROW(I$4))*CurrentSlotSize()&lt;=HOURSELAPSED(OFFSET('Operating Hours'!$B$2,COLUMN()-COLUMN($C$2),0,1,1),OFFSET('Operating Hours'!$C$2,COLUMN()-COLUMN($C$2),0,1,1)),TIME24(0,(HOUR(I$4)+((ROW()-ROW(I$4))*CurrentSlotSize()))*60+MINUTE(I$4),0),""),"")</f>
        <v/>
      </c>
      <c r="J51" s="2" t="e">
        <f ca="1">IF($J$2+((CurrentSlotSize()/24)*(ROW()-ROW($J$2)))&lt;$L$2,TIME24(0,HOUR($J$2)*60+60*CurrentSlotSize()*(ROW()-ROW($J$2)),0),"")</f>
        <v>#NAME?</v>
      </c>
    </row>
    <row r="52" spans="1:10">
      <c r="A52" s="2">
        <f>IF((ROW()-ROW($A$2))*CurrentSlotSize()*60&lt;=1440,TIME24(0,60*(ROW()-ROW($A$2))*CurrentSlotSize(),0),"")</f>
        <v>0.52083333333333304</v>
      </c>
      <c r="B52" s="2">
        <f t="shared" si="0"/>
        <v>0.51041666666666696</v>
      </c>
      <c r="C52" s="2" t="str">
        <f ca="1">IFERROR(IF((ROW()-ROW(C$4))*CurrentSlotSize()&lt;=HOURSELAPSED(OFFSET('Operating Hours'!$B$2,COLUMN()-COLUMN($C$2),0,1,1),OFFSET('Operating Hours'!$C$2,COLUMN()-COLUMN($C$2),0,1,1)),TIME24(0,(HOUR(C$4)+((ROW()-ROW(C$4))*CurrentSlotSize()))*60,0),""),"")</f>
        <v/>
      </c>
      <c r="D52" s="2" t="str">
        <f ca="1">IFERROR(IF((ROW()-ROW(D$4))*CurrentSlotSize()&lt;=HOURSELAPSED(OFFSET('Operating Hours'!$B$2,COLUMN()-COLUMN($C$2),0,1,1),OFFSET('Operating Hours'!$C$2,COLUMN()-COLUMN($C$2),0,1,1)),TIME24(0,(HOUR(D$4)+((ROW()-ROW(D$4))*CurrentSlotSize()))*60+MINUTE(D$4),0),""),"")</f>
        <v/>
      </c>
      <c r="E52" s="2" t="str">
        <f ca="1">IFERROR(IF((ROW()-ROW(E$4))*CurrentSlotSize()&lt;=HOURSELAPSED(OFFSET('Operating Hours'!$B$2,COLUMN()-COLUMN($C$2),0,1,1),OFFSET('Operating Hours'!$C$2,COLUMN()-COLUMN($C$2),0,1,1)),TIME24(0,(HOUR(E$4)+((ROW()-ROW(E$4))*CurrentSlotSize()))*60+MINUTE(E$4),0),""),"")</f>
        <v/>
      </c>
      <c r="F52" s="2" t="str">
        <f ca="1">IFERROR(IF((ROW()-ROW(F$4))*CurrentSlotSize()&lt;=HOURSELAPSED(OFFSET('Operating Hours'!$B$2,COLUMN()-COLUMN($C$2),0,1,1),OFFSET('Operating Hours'!$C$2,COLUMN()-COLUMN($C$2),0,1,1)),TIME24(0,(HOUR(F$4)+((ROW()-ROW(F$4))*CurrentSlotSize()))*60+MINUTE(F$4),0),""),"")</f>
        <v/>
      </c>
      <c r="G52" s="2" t="str">
        <f ca="1">IFERROR(IF((ROW()-ROW(G$4))*CurrentSlotSize()&lt;=HOURSELAPSED(OFFSET('Operating Hours'!$B$2,COLUMN()-COLUMN($C$2),0,1,1),OFFSET('Operating Hours'!$C$2,COLUMN()-COLUMN($C$2),0,1,1)),TIME24(0,(HOUR(G$4)+((ROW()-ROW(G$4))*CurrentSlotSize()))*60+MINUTE(G$4),0),""),"")</f>
        <v/>
      </c>
      <c r="H52" s="2" t="str">
        <f ca="1">IFERROR(IF((ROW()-ROW(H$4))*CurrentSlotSize()&lt;=HOURSELAPSED(OFFSET('Operating Hours'!$B$2,COLUMN()-COLUMN($C$2),0,1,1),OFFSET('Operating Hours'!$C$2,COLUMN()-COLUMN($C$2),0,1,1)),TIME24(0,(HOUR(H$4)+((ROW()-ROW(H$4))*CurrentSlotSize()))*60+MINUTE(H$4),0),""),"")</f>
        <v/>
      </c>
      <c r="I52" s="2" t="str">
        <f ca="1">IFERROR(IF((ROW()-ROW(I$4))*CurrentSlotSize()&lt;=HOURSELAPSED(OFFSET('Operating Hours'!$B$2,COLUMN()-COLUMN($C$2),0,1,1),OFFSET('Operating Hours'!$C$2,COLUMN()-COLUMN($C$2),0,1,1)),TIME24(0,(HOUR(I$4)+((ROW()-ROW(I$4))*CurrentSlotSize()))*60+MINUTE(I$4),0),""),"")</f>
        <v/>
      </c>
      <c r="J52" s="2" t="e">
        <f ca="1">IF($J$2+((CurrentSlotSize()/24)*(ROW()-ROW($J$2)))&lt;$L$2,TIME24(0,HOUR($J$2)*60+60*CurrentSlotSize()*(ROW()-ROW($J$2)),0),"")</f>
        <v>#NAME?</v>
      </c>
    </row>
    <row r="53" spans="1:10">
      <c r="A53" s="2">
        <f>IF((ROW()-ROW($A$2))*CurrentSlotSize()*60&lt;=1440,TIME24(0,60*(ROW()-ROW($A$2))*CurrentSlotSize(),0),"")</f>
        <v>0.53125</v>
      </c>
      <c r="B53" s="2">
        <f t="shared" si="0"/>
        <v>0.52083333333333304</v>
      </c>
      <c r="C53" s="2" t="str">
        <f ca="1">IFERROR(IF((ROW()-ROW(C$4))*CurrentSlotSize()&lt;=HOURSELAPSED(OFFSET('Operating Hours'!$B$2,COLUMN()-COLUMN($C$2),0,1,1),OFFSET('Operating Hours'!$C$2,COLUMN()-COLUMN($C$2),0,1,1)),TIME24(0,(HOUR(C$4)+((ROW()-ROW(C$4))*CurrentSlotSize()))*60,0),""),"")</f>
        <v/>
      </c>
      <c r="D53" s="2" t="str">
        <f ca="1">IFERROR(IF((ROW()-ROW(D$4))*CurrentSlotSize()&lt;=HOURSELAPSED(OFFSET('Operating Hours'!$B$2,COLUMN()-COLUMN($C$2),0,1,1),OFFSET('Operating Hours'!$C$2,COLUMN()-COLUMN($C$2),0,1,1)),TIME24(0,(HOUR(D$4)+((ROW()-ROW(D$4))*CurrentSlotSize()))*60+MINUTE(D$4),0),""),"")</f>
        <v/>
      </c>
      <c r="E53" s="2" t="str">
        <f ca="1">IFERROR(IF((ROW()-ROW(E$4))*CurrentSlotSize()&lt;=HOURSELAPSED(OFFSET('Operating Hours'!$B$2,COLUMN()-COLUMN($C$2),0,1,1),OFFSET('Operating Hours'!$C$2,COLUMN()-COLUMN($C$2),0,1,1)),TIME24(0,(HOUR(E$4)+((ROW()-ROW(E$4))*CurrentSlotSize()))*60+MINUTE(E$4),0),""),"")</f>
        <v/>
      </c>
      <c r="F53" s="2" t="str">
        <f ca="1">IFERROR(IF((ROW()-ROW(F$4))*CurrentSlotSize()&lt;=HOURSELAPSED(OFFSET('Operating Hours'!$B$2,COLUMN()-COLUMN($C$2),0,1,1),OFFSET('Operating Hours'!$C$2,COLUMN()-COLUMN($C$2),0,1,1)),TIME24(0,(HOUR(F$4)+((ROW()-ROW(F$4))*CurrentSlotSize()))*60+MINUTE(F$4),0),""),"")</f>
        <v/>
      </c>
      <c r="G53" s="2" t="str">
        <f ca="1">IFERROR(IF((ROW()-ROW(G$4))*CurrentSlotSize()&lt;=HOURSELAPSED(OFFSET('Operating Hours'!$B$2,COLUMN()-COLUMN($C$2),0,1,1),OFFSET('Operating Hours'!$C$2,COLUMN()-COLUMN($C$2),0,1,1)),TIME24(0,(HOUR(G$4)+((ROW()-ROW(G$4))*CurrentSlotSize()))*60+MINUTE(G$4),0),""),"")</f>
        <v/>
      </c>
      <c r="H53" s="2" t="str">
        <f ca="1">IFERROR(IF((ROW()-ROW(H$4))*CurrentSlotSize()&lt;=HOURSELAPSED(OFFSET('Operating Hours'!$B$2,COLUMN()-COLUMN($C$2),0,1,1),OFFSET('Operating Hours'!$C$2,COLUMN()-COLUMN($C$2),0,1,1)),TIME24(0,(HOUR(H$4)+((ROW()-ROW(H$4))*CurrentSlotSize()))*60+MINUTE(H$4),0),""),"")</f>
        <v/>
      </c>
      <c r="I53" s="2" t="str">
        <f ca="1">IFERROR(IF((ROW()-ROW(I$4))*CurrentSlotSize()&lt;=HOURSELAPSED(OFFSET('Operating Hours'!$B$2,COLUMN()-COLUMN($C$2),0,1,1),OFFSET('Operating Hours'!$C$2,COLUMN()-COLUMN($C$2),0,1,1)),TIME24(0,(HOUR(I$4)+((ROW()-ROW(I$4))*CurrentSlotSize()))*60+MINUTE(I$4),0),""),"")</f>
        <v/>
      </c>
      <c r="J53" s="2" t="e">
        <f ca="1">IF($J$2+((CurrentSlotSize()/24)*(ROW()-ROW($J$2)))&lt;$L$2,TIME24(0,HOUR($J$2)*60+60*CurrentSlotSize()*(ROW()-ROW($J$2)),0),"")</f>
        <v>#NAME?</v>
      </c>
    </row>
    <row r="54" spans="1:10">
      <c r="A54" s="2">
        <f>IF((ROW()-ROW($A$2))*CurrentSlotSize()*60&lt;=1440,TIME24(0,60*(ROW()-ROW($A$2))*CurrentSlotSize(),0),"")</f>
        <v>0.54166666666666696</v>
      </c>
      <c r="B54" s="2">
        <f t="shared" si="0"/>
        <v>0.53125</v>
      </c>
      <c r="C54" s="2" t="str">
        <f ca="1">IFERROR(IF((ROW()-ROW(C$4))*CurrentSlotSize()&lt;=HOURSELAPSED(OFFSET('Operating Hours'!$B$2,COLUMN()-COLUMN($C$2),0,1,1),OFFSET('Operating Hours'!$C$2,COLUMN()-COLUMN($C$2),0,1,1)),TIME24(0,(HOUR(C$4)+((ROW()-ROW(C$4))*CurrentSlotSize()))*60,0),""),"")</f>
        <v/>
      </c>
      <c r="D54" s="2" t="str">
        <f ca="1">IFERROR(IF((ROW()-ROW(D$4))*CurrentSlotSize()&lt;=HOURSELAPSED(OFFSET('Operating Hours'!$B$2,COLUMN()-COLUMN($C$2),0,1,1),OFFSET('Operating Hours'!$C$2,COLUMN()-COLUMN($C$2),0,1,1)),TIME24(0,(HOUR(D$4)+((ROW()-ROW(D$4))*CurrentSlotSize()))*60+MINUTE(D$4),0),""),"")</f>
        <v/>
      </c>
      <c r="E54" s="2" t="str">
        <f ca="1">IFERROR(IF((ROW()-ROW(E$4))*CurrentSlotSize()&lt;=HOURSELAPSED(OFFSET('Operating Hours'!$B$2,COLUMN()-COLUMN($C$2),0,1,1),OFFSET('Operating Hours'!$C$2,COLUMN()-COLUMN($C$2),0,1,1)),TIME24(0,(HOUR(E$4)+((ROW()-ROW(E$4))*CurrentSlotSize()))*60+MINUTE(E$4),0),""),"")</f>
        <v/>
      </c>
      <c r="F54" s="2" t="str">
        <f ca="1">IFERROR(IF((ROW()-ROW(F$4))*CurrentSlotSize()&lt;=HOURSELAPSED(OFFSET('Operating Hours'!$B$2,COLUMN()-COLUMN($C$2),0,1,1),OFFSET('Operating Hours'!$C$2,COLUMN()-COLUMN($C$2),0,1,1)),TIME24(0,(HOUR(F$4)+((ROW()-ROW(F$4))*CurrentSlotSize()))*60+MINUTE(F$4),0),""),"")</f>
        <v/>
      </c>
      <c r="G54" s="2" t="str">
        <f ca="1">IFERROR(IF((ROW()-ROW(G$4))*CurrentSlotSize()&lt;=HOURSELAPSED(OFFSET('Operating Hours'!$B$2,COLUMN()-COLUMN($C$2),0,1,1),OFFSET('Operating Hours'!$C$2,COLUMN()-COLUMN($C$2),0,1,1)),TIME24(0,(HOUR(G$4)+((ROW()-ROW(G$4))*CurrentSlotSize()))*60+MINUTE(G$4),0),""),"")</f>
        <v/>
      </c>
      <c r="H54" s="2" t="str">
        <f ca="1">IFERROR(IF((ROW()-ROW(H$4))*CurrentSlotSize()&lt;=HOURSELAPSED(OFFSET('Operating Hours'!$B$2,COLUMN()-COLUMN($C$2),0,1,1),OFFSET('Operating Hours'!$C$2,COLUMN()-COLUMN($C$2),0,1,1)),TIME24(0,(HOUR(H$4)+((ROW()-ROW(H$4))*CurrentSlotSize()))*60+MINUTE(H$4),0),""),"")</f>
        <v/>
      </c>
      <c r="I54" s="2" t="str">
        <f ca="1">IFERROR(IF((ROW()-ROW(I$4))*CurrentSlotSize()&lt;=HOURSELAPSED(OFFSET('Operating Hours'!$B$2,COLUMN()-COLUMN($C$2),0,1,1),OFFSET('Operating Hours'!$C$2,COLUMN()-COLUMN($C$2),0,1,1)),TIME24(0,(HOUR(I$4)+((ROW()-ROW(I$4))*CurrentSlotSize()))*60+MINUTE(I$4),0),""),"")</f>
        <v/>
      </c>
      <c r="J54" s="2" t="e">
        <f ca="1">IF($J$2+((CurrentSlotSize()/24)*(ROW()-ROW($J$2)))&lt;$L$2,TIME24(0,HOUR($J$2)*60+60*CurrentSlotSize()*(ROW()-ROW($J$2)),0),"")</f>
        <v>#NAME?</v>
      </c>
    </row>
    <row r="55" spans="1:10">
      <c r="A55" s="2">
        <f>IF((ROW()-ROW($A$2))*CurrentSlotSize()*60&lt;=1440,TIME24(0,60*(ROW()-ROW($A$2))*CurrentSlotSize(),0),"")</f>
        <v>0.55208333333333304</v>
      </c>
      <c r="B55" s="2">
        <f t="shared" si="0"/>
        <v>0.54166666666666696</v>
      </c>
      <c r="C55" s="2" t="str">
        <f ca="1">IFERROR(IF((ROW()-ROW(C$4))*CurrentSlotSize()&lt;=HOURSELAPSED(OFFSET('Operating Hours'!$B$2,COLUMN()-COLUMN($C$2),0,1,1),OFFSET('Operating Hours'!$C$2,COLUMN()-COLUMN($C$2),0,1,1)),TIME24(0,(HOUR(C$4)+((ROW()-ROW(C$4))*CurrentSlotSize()))*60,0),""),"")</f>
        <v/>
      </c>
      <c r="D55" s="2" t="str">
        <f ca="1">IFERROR(IF((ROW()-ROW(D$4))*CurrentSlotSize()&lt;=HOURSELAPSED(OFFSET('Operating Hours'!$B$2,COLUMN()-COLUMN($C$2),0,1,1),OFFSET('Operating Hours'!$C$2,COLUMN()-COLUMN($C$2),0,1,1)),TIME24(0,(HOUR(D$4)+((ROW()-ROW(D$4))*CurrentSlotSize()))*60+MINUTE(D$4),0),""),"")</f>
        <v/>
      </c>
      <c r="E55" s="2" t="str">
        <f ca="1">IFERROR(IF((ROW()-ROW(E$4))*CurrentSlotSize()&lt;=HOURSELAPSED(OFFSET('Operating Hours'!$B$2,COLUMN()-COLUMN($C$2),0,1,1),OFFSET('Operating Hours'!$C$2,COLUMN()-COLUMN($C$2),0,1,1)),TIME24(0,(HOUR(E$4)+((ROW()-ROW(E$4))*CurrentSlotSize()))*60+MINUTE(E$4),0),""),"")</f>
        <v/>
      </c>
      <c r="F55" s="2" t="str">
        <f ca="1">IFERROR(IF((ROW()-ROW(F$4))*CurrentSlotSize()&lt;=HOURSELAPSED(OFFSET('Operating Hours'!$B$2,COLUMN()-COLUMN($C$2),0,1,1),OFFSET('Operating Hours'!$C$2,COLUMN()-COLUMN($C$2),0,1,1)),TIME24(0,(HOUR(F$4)+((ROW()-ROW(F$4))*CurrentSlotSize()))*60+MINUTE(F$4),0),""),"")</f>
        <v/>
      </c>
      <c r="G55" s="2" t="str">
        <f ca="1">IFERROR(IF((ROW()-ROW(G$4))*CurrentSlotSize()&lt;=HOURSELAPSED(OFFSET('Operating Hours'!$B$2,COLUMN()-COLUMN($C$2),0,1,1),OFFSET('Operating Hours'!$C$2,COLUMN()-COLUMN($C$2),0,1,1)),TIME24(0,(HOUR(G$4)+((ROW()-ROW(G$4))*CurrentSlotSize()))*60+MINUTE(G$4),0),""),"")</f>
        <v/>
      </c>
      <c r="H55" s="2" t="str">
        <f ca="1">IFERROR(IF((ROW()-ROW(H$4))*CurrentSlotSize()&lt;=HOURSELAPSED(OFFSET('Operating Hours'!$B$2,COLUMN()-COLUMN($C$2),0,1,1),OFFSET('Operating Hours'!$C$2,COLUMN()-COLUMN($C$2),0,1,1)),TIME24(0,(HOUR(H$4)+((ROW()-ROW(H$4))*CurrentSlotSize()))*60+MINUTE(H$4),0),""),"")</f>
        <v/>
      </c>
      <c r="I55" s="2" t="str">
        <f ca="1">IFERROR(IF((ROW()-ROW(I$4))*CurrentSlotSize()&lt;=HOURSELAPSED(OFFSET('Operating Hours'!$B$2,COLUMN()-COLUMN($C$2),0,1,1),OFFSET('Operating Hours'!$C$2,COLUMN()-COLUMN($C$2),0,1,1)),TIME24(0,(HOUR(I$4)+((ROW()-ROW(I$4))*CurrentSlotSize()))*60+MINUTE(I$4),0),""),"")</f>
        <v/>
      </c>
      <c r="J55" s="2" t="e">
        <f ca="1">IF($J$2+((CurrentSlotSize()/24)*(ROW()-ROW($J$2)))&lt;$L$2,TIME24(0,HOUR($J$2)*60+60*CurrentSlotSize()*(ROW()-ROW($J$2)),0),"")</f>
        <v>#NAME?</v>
      </c>
    </row>
    <row r="56" spans="1:10">
      <c r="A56" s="2">
        <f>IF((ROW()-ROW($A$2))*CurrentSlotSize()*60&lt;=1440,TIME24(0,60*(ROW()-ROW($A$2))*CurrentSlotSize(),0),"")</f>
        <v>0.5625</v>
      </c>
      <c r="B56" s="2">
        <f t="shared" si="0"/>
        <v>0.55208333333333304</v>
      </c>
      <c r="C56" s="2" t="str">
        <f ca="1">IFERROR(IF((ROW()-ROW(C$4))*CurrentSlotSize()&lt;=HOURSELAPSED(OFFSET('Operating Hours'!$B$2,COLUMN()-COLUMN($C$2),0,1,1),OFFSET('Operating Hours'!$C$2,COLUMN()-COLUMN($C$2),0,1,1)),TIME24(0,(HOUR(C$4)+((ROW()-ROW(C$4))*CurrentSlotSize()))*60,0),""),"")</f>
        <v/>
      </c>
      <c r="D56" s="2" t="str">
        <f ca="1">IFERROR(IF((ROW()-ROW(D$4))*CurrentSlotSize()&lt;=HOURSELAPSED(OFFSET('Operating Hours'!$B$2,COLUMN()-COLUMN($C$2),0,1,1),OFFSET('Operating Hours'!$C$2,COLUMN()-COLUMN($C$2),0,1,1)),TIME24(0,(HOUR(D$4)+((ROW()-ROW(D$4))*CurrentSlotSize()))*60+MINUTE(D$4),0),""),"")</f>
        <v/>
      </c>
      <c r="E56" s="2" t="str">
        <f ca="1">IFERROR(IF((ROW()-ROW(E$4))*CurrentSlotSize()&lt;=HOURSELAPSED(OFFSET('Operating Hours'!$B$2,COLUMN()-COLUMN($C$2),0,1,1),OFFSET('Operating Hours'!$C$2,COLUMN()-COLUMN($C$2),0,1,1)),TIME24(0,(HOUR(E$4)+((ROW()-ROW(E$4))*CurrentSlotSize()))*60+MINUTE(E$4),0),""),"")</f>
        <v/>
      </c>
      <c r="F56" s="2" t="str">
        <f ca="1">IFERROR(IF((ROW()-ROW(F$4))*CurrentSlotSize()&lt;=HOURSELAPSED(OFFSET('Operating Hours'!$B$2,COLUMN()-COLUMN($C$2),0,1,1),OFFSET('Operating Hours'!$C$2,COLUMN()-COLUMN($C$2),0,1,1)),TIME24(0,(HOUR(F$4)+((ROW()-ROW(F$4))*CurrentSlotSize()))*60+MINUTE(F$4),0),""),"")</f>
        <v/>
      </c>
      <c r="G56" s="2" t="str">
        <f ca="1">IFERROR(IF((ROW()-ROW(G$4))*CurrentSlotSize()&lt;=HOURSELAPSED(OFFSET('Operating Hours'!$B$2,COLUMN()-COLUMN($C$2),0,1,1),OFFSET('Operating Hours'!$C$2,COLUMN()-COLUMN($C$2),0,1,1)),TIME24(0,(HOUR(G$4)+((ROW()-ROW(G$4))*CurrentSlotSize()))*60+MINUTE(G$4),0),""),"")</f>
        <v/>
      </c>
      <c r="H56" s="2" t="str">
        <f ca="1">IFERROR(IF((ROW()-ROW(H$4))*CurrentSlotSize()&lt;=HOURSELAPSED(OFFSET('Operating Hours'!$B$2,COLUMN()-COLUMN($C$2),0,1,1),OFFSET('Operating Hours'!$C$2,COLUMN()-COLUMN($C$2),0,1,1)),TIME24(0,(HOUR(H$4)+((ROW()-ROW(H$4))*CurrentSlotSize()))*60+MINUTE(H$4),0),""),"")</f>
        <v/>
      </c>
      <c r="I56" s="2" t="str">
        <f ca="1">IFERROR(IF((ROW()-ROW(I$4))*CurrentSlotSize()&lt;=HOURSELAPSED(OFFSET('Operating Hours'!$B$2,COLUMN()-COLUMN($C$2),0,1,1),OFFSET('Operating Hours'!$C$2,COLUMN()-COLUMN($C$2),0,1,1)),TIME24(0,(HOUR(I$4)+((ROW()-ROW(I$4))*CurrentSlotSize()))*60+MINUTE(I$4),0),""),"")</f>
        <v/>
      </c>
      <c r="J56" s="2" t="e">
        <f ca="1">IF($J$2+((CurrentSlotSize()/24)*(ROW()-ROW($J$2)))&lt;$L$2,TIME24(0,HOUR($J$2)*60+60*CurrentSlotSize()*(ROW()-ROW($J$2)),0),"")</f>
        <v>#NAME?</v>
      </c>
    </row>
    <row r="57" spans="1:10">
      <c r="A57" s="2">
        <f>IF((ROW()-ROW($A$2))*CurrentSlotSize()*60&lt;=1440,TIME24(0,60*(ROW()-ROW($A$2))*CurrentSlotSize(),0),"")</f>
        <v>0.57291666666666696</v>
      </c>
      <c r="B57" s="2">
        <f t="shared" si="0"/>
        <v>0.5625</v>
      </c>
      <c r="C57" s="2" t="str">
        <f ca="1">IFERROR(IF((ROW()-ROW(C$4))*CurrentSlotSize()&lt;=HOURSELAPSED(OFFSET('Operating Hours'!$B$2,COLUMN()-COLUMN($C$2),0,1,1),OFFSET('Operating Hours'!$C$2,COLUMN()-COLUMN($C$2),0,1,1)),TIME24(0,(HOUR(C$4)+((ROW()-ROW(C$4))*CurrentSlotSize()))*60,0),""),"")</f>
        <v/>
      </c>
      <c r="D57" s="2" t="str">
        <f ca="1">IFERROR(IF((ROW()-ROW(D$4))*CurrentSlotSize()&lt;=HOURSELAPSED(OFFSET('Operating Hours'!$B$2,COLUMN()-COLUMN($C$2),0,1,1),OFFSET('Operating Hours'!$C$2,COLUMN()-COLUMN($C$2),0,1,1)),TIME24(0,(HOUR(D$4)+((ROW()-ROW(D$4))*CurrentSlotSize()))*60+MINUTE(D$4),0),""),"")</f>
        <v/>
      </c>
      <c r="E57" s="2" t="str">
        <f ca="1">IFERROR(IF((ROW()-ROW(E$4))*CurrentSlotSize()&lt;=HOURSELAPSED(OFFSET('Operating Hours'!$B$2,COLUMN()-COLUMN($C$2),0,1,1),OFFSET('Operating Hours'!$C$2,COLUMN()-COLUMN($C$2),0,1,1)),TIME24(0,(HOUR(E$4)+((ROW()-ROW(E$4))*CurrentSlotSize()))*60+MINUTE(E$4),0),""),"")</f>
        <v/>
      </c>
      <c r="F57" s="2" t="str">
        <f ca="1">IFERROR(IF((ROW()-ROW(F$4))*CurrentSlotSize()&lt;=HOURSELAPSED(OFFSET('Operating Hours'!$B$2,COLUMN()-COLUMN($C$2),0,1,1),OFFSET('Operating Hours'!$C$2,COLUMN()-COLUMN($C$2),0,1,1)),TIME24(0,(HOUR(F$4)+((ROW()-ROW(F$4))*CurrentSlotSize()))*60+MINUTE(F$4),0),""),"")</f>
        <v/>
      </c>
      <c r="G57" s="2" t="str">
        <f ca="1">IFERROR(IF((ROW()-ROW(G$4))*CurrentSlotSize()&lt;=HOURSELAPSED(OFFSET('Operating Hours'!$B$2,COLUMN()-COLUMN($C$2),0,1,1),OFFSET('Operating Hours'!$C$2,COLUMN()-COLUMN($C$2),0,1,1)),TIME24(0,(HOUR(G$4)+((ROW()-ROW(G$4))*CurrentSlotSize()))*60+MINUTE(G$4),0),""),"")</f>
        <v/>
      </c>
      <c r="H57" s="2" t="str">
        <f ca="1">IFERROR(IF((ROW()-ROW(H$4))*CurrentSlotSize()&lt;=HOURSELAPSED(OFFSET('Operating Hours'!$B$2,COLUMN()-COLUMN($C$2),0,1,1),OFFSET('Operating Hours'!$C$2,COLUMN()-COLUMN($C$2),0,1,1)),TIME24(0,(HOUR(H$4)+((ROW()-ROW(H$4))*CurrentSlotSize()))*60+MINUTE(H$4),0),""),"")</f>
        <v/>
      </c>
      <c r="I57" s="2" t="str">
        <f ca="1">IFERROR(IF((ROW()-ROW(I$4))*CurrentSlotSize()&lt;=HOURSELAPSED(OFFSET('Operating Hours'!$B$2,COLUMN()-COLUMN($C$2),0,1,1),OFFSET('Operating Hours'!$C$2,COLUMN()-COLUMN($C$2),0,1,1)),TIME24(0,(HOUR(I$4)+((ROW()-ROW(I$4))*CurrentSlotSize()))*60+MINUTE(I$4),0),""),"")</f>
        <v/>
      </c>
      <c r="J57" s="2" t="e">
        <f ca="1">IF($J$2+((CurrentSlotSize()/24)*(ROW()-ROW($J$2)))&lt;$L$2,TIME24(0,HOUR($J$2)*60+60*CurrentSlotSize()*(ROW()-ROW($J$2)),0),"")</f>
        <v>#NAME?</v>
      </c>
    </row>
    <row r="58" spans="1:10">
      <c r="A58" s="2">
        <f>IF((ROW()-ROW($A$2))*CurrentSlotSize()*60&lt;=1440,TIME24(0,60*(ROW()-ROW($A$2))*CurrentSlotSize(),0),"")</f>
        <v>0.58333333333333304</v>
      </c>
      <c r="B58" s="2">
        <f t="shared" si="0"/>
        <v>0.57291666666666696</v>
      </c>
      <c r="C58" s="2" t="str">
        <f ca="1">IFERROR(IF((ROW()-ROW(C$4))*CurrentSlotSize()&lt;=HOURSELAPSED(OFFSET('Operating Hours'!$B$2,COLUMN()-COLUMN($C$2),0,1,1),OFFSET('Operating Hours'!$C$2,COLUMN()-COLUMN($C$2),0,1,1)),TIME24(0,(HOUR(C$4)+((ROW()-ROW(C$4))*CurrentSlotSize()))*60,0),""),"")</f>
        <v/>
      </c>
      <c r="D58" s="2" t="str">
        <f ca="1">IFERROR(IF((ROW()-ROW(D$4))*CurrentSlotSize()&lt;=HOURSELAPSED(OFFSET('Operating Hours'!$B$2,COLUMN()-COLUMN($C$2),0,1,1),OFFSET('Operating Hours'!$C$2,COLUMN()-COLUMN($C$2),0,1,1)),TIME24(0,(HOUR(D$4)+((ROW()-ROW(D$4))*CurrentSlotSize()))*60+MINUTE(D$4),0),""),"")</f>
        <v/>
      </c>
      <c r="E58" s="2" t="str">
        <f ca="1">IFERROR(IF((ROW()-ROW(E$4))*CurrentSlotSize()&lt;=HOURSELAPSED(OFFSET('Operating Hours'!$B$2,COLUMN()-COLUMN($C$2),0,1,1),OFFSET('Operating Hours'!$C$2,COLUMN()-COLUMN($C$2),0,1,1)),TIME24(0,(HOUR(E$4)+((ROW()-ROW(E$4))*CurrentSlotSize()))*60+MINUTE(E$4),0),""),"")</f>
        <v/>
      </c>
      <c r="F58" s="2" t="str">
        <f ca="1">IFERROR(IF((ROW()-ROW(F$4))*CurrentSlotSize()&lt;=HOURSELAPSED(OFFSET('Operating Hours'!$B$2,COLUMN()-COLUMN($C$2),0,1,1),OFFSET('Operating Hours'!$C$2,COLUMN()-COLUMN($C$2),0,1,1)),TIME24(0,(HOUR(F$4)+((ROW()-ROW(F$4))*CurrentSlotSize()))*60+MINUTE(F$4),0),""),"")</f>
        <v/>
      </c>
      <c r="G58" s="2" t="str">
        <f ca="1">IFERROR(IF((ROW()-ROW(G$4))*CurrentSlotSize()&lt;=HOURSELAPSED(OFFSET('Operating Hours'!$B$2,COLUMN()-COLUMN($C$2),0,1,1),OFFSET('Operating Hours'!$C$2,COLUMN()-COLUMN($C$2),0,1,1)),TIME24(0,(HOUR(G$4)+((ROW()-ROW(G$4))*CurrentSlotSize()))*60+MINUTE(G$4),0),""),"")</f>
        <v/>
      </c>
      <c r="H58" s="2" t="str">
        <f ca="1">IFERROR(IF((ROW()-ROW(H$4))*CurrentSlotSize()&lt;=HOURSELAPSED(OFFSET('Operating Hours'!$B$2,COLUMN()-COLUMN($C$2),0,1,1),OFFSET('Operating Hours'!$C$2,COLUMN()-COLUMN($C$2),0,1,1)),TIME24(0,(HOUR(H$4)+((ROW()-ROW(H$4))*CurrentSlotSize()))*60+MINUTE(H$4),0),""),"")</f>
        <v/>
      </c>
      <c r="I58" s="2" t="str">
        <f ca="1">IFERROR(IF((ROW()-ROW(I$4))*CurrentSlotSize()&lt;=HOURSELAPSED(OFFSET('Operating Hours'!$B$2,COLUMN()-COLUMN($C$2),0,1,1),OFFSET('Operating Hours'!$C$2,COLUMN()-COLUMN($C$2),0,1,1)),TIME24(0,(HOUR(I$4)+((ROW()-ROW(I$4))*CurrentSlotSize()))*60+MINUTE(I$4),0),""),"")</f>
        <v/>
      </c>
      <c r="J58" s="2" t="e">
        <f ca="1">IF($J$2+((CurrentSlotSize()/24)*(ROW()-ROW($J$2)))&lt;$L$2,TIME24(0,HOUR($J$2)*60+60*CurrentSlotSize()*(ROW()-ROW($J$2)),0),"")</f>
        <v>#NAME?</v>
      </c>
    </row>
    <row r="59" spans="1:10">
      <c r="A59" s="2">
        <f>IF((ROW()-ROW($A$2))*CurrentSlotSize()*60&lt;=1440,TIME24(0,60*(ROW()-ROW($A$2))*CurrentSlotSize(),0),"")</f>
        <v>0.59375</v>
      </c>
      <c r="B59" s="2">
        <f t="shared" si="0"/>
        <v>0.58333333333333304</v>
      </c>
      <c r="C59" s="2" t="str">
        <f ca="1">IFERROR(IF((ROW()-ROW(C$4))*CurrentSlotSize()&lt;=HOURSELAPSED(OFFSET('Operating Hours'!$B$2,COLUMN()-COLUMN($C$2),0,1,1),OFFSET('Operating Hours'!$C$2,COLUMN()-COLUMN($C$2),0,1,1)),TIME24(0,(HOUR(C$4)+((ROW()-ROW(C$4))*CurrentSlotSize()))*60,0),""),"")</f>
        <v/>
      </c>
      <c r="D59" s="2" t="str">
        <f ca="1">IFERROR(IF((ROW()-ROW(D$4))*CurrentSlotSize()&lt;=HOURSELAPSED(OFFSET('Operating Hours'!$B$2,COLUMN()-COLUMN($C$2),0,1,1),OFFSET('Operating Hours'!$C$2,COLUMN()-COLUMN($C$2),0,1,1)),TIME24(0,(HOUR(D$4)+((ROW()-ROW(D$4))*CurrentSlotSize()))*60+MINUTE(D$4),0),""),"")</f>
        <v/>
      </c>
      <c r="E59" s="2" t="str">
        <f ca="1">IFERROR(IF((ROW()-ROW(E$4))*CurrentSlotSize()&lt;=HOURSELAPSED(OFFSET('Operating Hours'!$B$2,COLUMN()-COLUMN($C$2),0,1,1),OFFSET('Operating Hours'!$C$2,COLUMN()-COLUMN($C$2),0,1,1)),TIME24(0,(HOUR(E$4)+((ROW()-ROW(E$4))*CurrentSlotSize()))*60+MINUTE(E$4),0),""),"")</f>
        <v/>
      </c>
      <c r="F59" s="2" t="str">
        <f ca="1">IFERROR(IF((ROW()-ROW(F$4))*CurrentSlotSize()&lt;=HOURSELAPSED(OFFSET('Operating Hours'!$B$2,COLUMN()-COLUMN($C$2),0,1,1),OFFSET('Operating Hours'!$C$2,COLUMN()-COLUMN($C$2),0,1,1)),TIME24(0,(HOUR(F$4)+((ROW()-ROW(F$4))*CurrentSlotSize()))*60+MINUTE(F$4),0),""),"")</f>
        <v/>
      </c>
      <c r="G59" s="2" t="str">
        <f ca="1">IFERROR(IF((ROW()-ROW(G$4))*CurrentSlotSize()&lt;=HOURSELAPSED(OFFSET('Operating Hours'!$B$2,COLUMN()-COLUMN($C$2),0,1,1),OFFSET('Operating Hours'!$C$2,COLUMN()-COLUMN($C$2),0,1,1)),TIME24(0,(HOUR(G$4)+((ROW()-ROW(G$4))*CurrentSlotSize()))*60+MINUTE(G$4),0),""),"")</f>
        <v/>
      </c>
      <c r="H59" s="2" t="str">
        <f ca="1">IFERROR(IF((ROW()-ROW(H$4))*CurrentSlotSize()&lt;=HOURSELAPSED(OFFSET('Operating Hours'!$B$2,COLUMN()-COLUMN($C$2),0,1,1),OFFSET('Operating Hours'!$C$2,COLUMN()-COLUMN($C$2),0,1,1)),TIME24(0,(HOUR(H$4)+((ROW()-ROW(H$4))*CurrentSlotSize()))*60+MINUTE(H$4),0),""),"")</f>
        <v/>
      </c>
      <c r="I59" s="2" t="str">
        <f ca="1">IFERROR(IF((ROW()-ROW(I$4))*CurrentSlotSize()&lt;=HOURSELAPSED(OFFSET('Operating Hours'!$B$2,COLUMN()-COLUMN($C$2),0,1,1),OFFSET('Operating Hours'!$C$2,COLUMN()-COLUMN($C$2),0,1,1)),TIME24(0,(HOUR(I$4)+((ROW()-ROW(I$4))*CurrentSlotSize()))*60+MINUTE(I$4),0),""),"")</f>
        <v/>
      </c>
      <c r="J59" s="2" t="e">
        <f ca="1">IF($J$2+((CurrentSlotSize()/24)*(ROW()-ROW($J$2)))&lt;$L$2,TIME24(0,HOUR($J$2)*60+60*CurrentSlotSize()*(ROW()-ROW($J$2)),0),"")</f>
        <v>#NAME?</v>
      </c>
    </row>
    <row r="60" spans="1:10">
      <c r="A60" s="2">
        <f>IF((ROW()-ROW($A$2))*CurrentSlotSize()*60&lt;=1440,TIME24(0,60*(ROW()-ROW($A$2))*CurrentSlotSize(),0),"")</f>
        <v>0.60416666666666696</v>
      </c>
      <c r="B60" s="2">
        <f t="shared" si="0"/>
        <v>0.59375</v>
      </c>
      <c r="C60" s="2" t="str">
        <f ca="1">IFERROR(IF((ROW()-ROW(C$4))*CurrentSlotSize()&lt;=HOURSELAPSED(OFFSET('Operating Hours'!$B$2,COLUMN()-COLUMN($C$2),0,1,1),OFFSET('Operating Hours'!$C$2,COLUMN()-COLUMN($C$2),0,1,1)),TIME24(0,(HOUR(C$4)+((ROW()-ROW(C$4))*CurrentSlotSize()))*60,0),""),"")</f>
        <v/>
      </c>
      <c r="D60" s="2" t="str">
        <f ca="1">IFERROR(IF((ROW()-ROW(D$4))*CurrentSlotSize()&lt;=HOURSELAPSED(OFFSET('Operating Hours'!$B$2,COLUMN()-COLUMN($C$2),0,1,1),OFFSET('Operating Hours'!$C$2,COLUMN()-COLUMN($C$2),0,1,1)),TIME24(0,(HOUR(D$4)+((ROW()-ROW(D$4))*CurrentSlotSize()))*60+MINUTE(D$4),0),""),"")</f>
        <v/>
      </c>
      <c r="E60" s="2" t="str">
        <f ca="1">IFERROR(IF((ROW()-ROW(E$4))*CurrentSlotSize()&lt;=HOURSELAPSED(OFFSET('Operating Hours'!$B$2,COLUMN()-COLUMN($C$2),0,1,1),OFFSET('Operating Hours'!$C$2,COLUMN()-COLUMN($C$2),0,1,1)),TIME24(0,(HOUR(E$4)+((ROW()-ROW(E$4))*CurrentSlotSize()))*60+MINUTE(E$4),0),""),"")</f>
        <v/>
      </c>
      <c r="F60" s="2" t="str">
        <f ca="1">IFERROR(IF((ROW()-ROW(F$4))*CurrentSlotSize()&lt;=HOURSELAPSED(OFFSET('Operating Hours'!$B$2,COLUMN()-COLUMN($C$2),0,1,1),OFFSET('Operating Hours'!$C$2,COLUMN()-COLUMN($C$2),0,1,1)),TIME24(0,(HOUR(F$4)+((ROW()-ROW(F$4))*CurrentSlotSize()))*60+MINUTE(F$4),0),""),"")</f>
        <v/>
      </c>
      <c r="G60" s="2" t="str">
        <f ca="1">IFERROR(IF((ROW()-ROW(G$4))*CurrentSlotSize()&lt;=HOURSELAPSED(OFFSET('Operating Hours'!$B$2,COLUMN()-COLUMN($C$2),0,1,1),OFFSET('Operating Hours'!$C$2,COLUMN()-COLUMN($C$2),0,1,1)),TIME24(0,(HOUR(G$4)+((ROW()-ROW(G$4))*CurrentSlotSize()))*60+MINUTE(G$4),0),""),"")</f>
        <v/>
      </c>
      <c r="H60" s="2" t="str">
        <f ca="1">IFERROR(IF((ROW()-ROW(H$4))*CurrentSlotSize()&lt;=HOURSELAPSED(OFFSET('Operating Hours'!$B$2,COLUMN()-COLUMN($C$2),0,1,1),OFFSET('Operating Hours'!$C$2,COLUMN()-COLUMN($C$2),0,1,1)),TIME24(0,(HOUR(H$4)+((ROW()-ROW(H$4))*CurrentSlotSize()))*60+MINUTE(H$4),0),""),"")</f>
        <v/>
      </c>
      <c r="I60" s="2" t="str">
        <f ca="1">IFERROR(IF((ROW()-ROW(I$4))*CurrentSlotSize()&lt;=HOURSELAPSED(OFFSET('Operating Hours'!$B$2,COLUMN()-COLUMN($C$2),0,1,1),OFFSET('Operating Hours'!$C$2,COLUMN()-COLUMN($C$2),0,1,1)),TIME24(0,(HOUR(I$4)+((ROW()-ROW(I$4))*CurrentSlotSize()))*60+MINUTE(I$4),0),""),"")</f>
        <v/>
      </c>
      <c r="J60" s="2" t="e">
        <f ca="1">IF($J$2+((CurrentSlotSize()/24)*(ROW()-ROW($J$2)))&lt;$L$2,TIME24(0,HOUR($J$2)*60+60*CurrentSlotSize()*(ROW()-ROW($J$2)),0),"")</f>
        <v>#NAME?</v>
      </c>
    </row>
    <row r="61" spans="1:10">
      <c r="A61" s="2">
        <f>IF((ROW()-ROW($A$2))*CurrentSlotSize()*60&lt;=1440,TIME24(0,60*(ROW()-ROW($A$2))*CurrentSlotSize(),0),"")</f>
        <v>0.61458333333333304</v>
      </c>
      <c r="B61" s="2">
        <f t="shared" si="0"/>
        <v>0.60416666666666696</v>
      </c>
      <c r="C61" s="2" t="str">
        <f ca="1">IFERROR(IF((ROW()-ROW(C$4))*CurrentSlotSize()&lt;=HOURSELAPSED(OFFSET('Operating Hours'!$B$2,COLUMN()-COLUMN($C$2),0,1,1),OFFSET('Operating Hours'!$C$2,COLUMN()-COLUMN($C$2),0,1,1)),TIME24(0,(HOUR(C$4)+((ROW()-ROW(C$4))*CurrentSlotSize()))*60,0),""),"")</f>
        <v/>
      </c>
      <c r="D61" s="2" t="str">
        <f ca="1">IFERROR(IF((ROW()-ROW(D$4))*CurrentSlotSize()&lt;=HOURSELAPSED(OFFSET('Operating Hours'!$B$2,COLUMN()-COLUMN($C$2),0,1,1),OFFSET('Operating Hours'!$C$2,COLUMN()-COLUMN($C$2),0,1,1)),TIME24(0,(HOUR(D$4)+((ROW()-ROW(D$4))*CurrentSlotSize()))*60+MINUTE(D$4),0),""),"")</f>
        <v/>
      </c>
      <c r="E61" s="2" t="str">
        <f ca="1">IFERROR(IF((ROW()-ROW(E$4))*CurrentSlotSize()&lt;=HOURSELAPSED(OFFSET('Operating Hours'!$B$2,COLUMN()-COLUMN($C$2),0,1,1),OFFSET('Operating Hours'!$C$2,COLUMN()-COLUMN($C$2),0,1,1)),TIME24(0,(HOUR(E$4)+((ROW()-ROW(E$4))*CurrentSlotSize()))*60+MINUTE(E$4),0),""),"")</f>
        <v/>
      </c>
      <c r="F61" s="2" t="str">
        <f ca="1">IFERROR(IF((ROW()-ROW(F$4))*CurrentSlotSize()&lt;=HOURSELAPSED(OFFSET('Operating Hours'!$B$2,COLUMN()-COLUMN($C$2),0,1,1),OFFSET('Operating Hours'!$C$2,COLUMN()-COLUMN($C$2),0,1,1)),TIME24(0,(HOUR(F$4)+((ROW()-ROW(F$4))*CurrentSlotSize()))*60+MINUTE(F$4),0),""),"")</f>
        <v/>
      </c>
      <c r="G61" s="2" t="str">
        <f ca="1">IFERROR(IF((ROW()-ROW(G$4))*CurrentSlotSize()&lt;=HOURSELAPSED(OFFSET('Operating Hours'!$B$2,COLUMN()-COLUMN($C$2),0,1,1),OFFSET('Operating Hours'!$C$2,COLUMN()-COLUMN($C$2),0,1,1)),TIME24(0,(HOUR(G$4)+((ROW()-ROW(G$4))*CurrentSlotSize()))*60+MINUTE(G$4),0),""),"")</f>
        <v/>
      </c>
      <c r="H61" s="2" t="str">
        <f ca="1">IFERROR(IF((ROW()-ROW(H$4))*CurrentSlotSize()&lt;=HOURSELAPSED(OFFSET('Operating Hours'!$B$2,COLUMN()-COLUMN($C$2),0,1,1),OFFSET('Operating Hours'!$C$2,COLUMN()-COLUMN($C$2),0,1,1)),TIME24(0,(HOUR(H$4)+((ROW()-ROW(H$4))*CurrentSlotSize()))*60+MINUTE(H$4),0),""),"")</f>
        <v/>
      </c>
      <c r="I61" s="2" t="str">
        <f ca="1">IFERROR(IF((ROW()-ROW(I$4))*CurrentSlotSize()&lt;=HOURSELAPSED(OFFSET('Operating Hours'!$B$2,COLUMN()-COLUMN($C$2),0,1,1),OFFSET('Operating Hours'!$C$2,COLUMN()-COLUMN($C$2),0,1,1)),TIME24(0,(HOUR(I$4)+((ROW()-ROW(I$4))*CurrentSlotSize()))*60+MINUTE(I$4),0),""),"")</f>
        <v/>
      </c>
      <c r="J61" s="2" t="e">
        <f ca="1">IF($J$2+((CurrentSlotSize()/24)*(ROW()-ROW($J$2)))&lt;$L$2,TIME24(0,HOUR($J$2)*60+60*CurrentSlotSize()*(ROW()-ROW($J$2)),0),"")</f>
        <v>#NAME?</v>
      </c>
    </row>
    <row r="62" spans="1:10">
      <c r="A62" s="2">
        <f>IF((ROW()-ROW($A$2))*CurrentSlotSize()*60&lt;=1440,TIME24(0,60*(ROW()-ROW($A$2))*CurrentSlotSize(),0),"")</f>
        <v>0.625</v>
      </c>
      <c r="B62" s="2">
        <f t="shared" si="0"/>
        <v>0.61458333333333304</v>
      </c>
      <c r="C62" s="2" t="str">
        <f ca="1">IFERROR(IF((ROW()-ROW(C$4))*CurrentSlotSize()&lt;=HOURSELAPSED(OFFSET('Operating Hours'!$B$2,COLUMN()-COLUMN($C$2),0,1,1),OFFSET('Operating Hours'!$C$2,COLUMN()-COLUMN($C$2),0,1,1)),TIME24(0,(HOUR(C$4)+((ROW()-ROW(C$4))*CurrentSlotSize()))*60,0),""),"")</f>
        <v/>
      </c>
      <c r="D62" s="2" t="str">
        <f ca="1">IFERROR(IF((ROW()-ROW(D$4))*CurrentSlotSize()&lt;=HOURSELAPSED(OFFSET('Operating Hours'!$B$2,COLUMN()-COLUMN($C$2),0,1,1),OFFSET('Operating Hours'!$C$2,COLUMN()-COLUMN($C$2),0,1,1)),TIME24(0,(HOUR(D$4)+((ROW()-ROW(D$4))*CurrentSlotSize()))*60+MINUTE(D$4),0),""),"")</f>
        <v/>
      </c>
      <c r="E62" s="2" t="str">
        <f ca="1">IFERROR(IF((ROW()-ROW(E$4))*CurrentSlotSize()&lt;=HOURSELAPSED(OFFSET('Operating Hours'!$B$2,COLUMN()-COLUMN($C$2),0,1,1),OFFSET('Operating Hours'!$C$2,COLUMN()-COLUMN($C$2),0,1,1)),TIME24(0,(HOUR(E$4)+((ROW()-ROW(E$4))*CurrentSlotSize()))*60+MINUTE(E$4),0),""),"")</f>
        <v/>
      </c>
      <c r="F62" s="2" t="str">
        <f ca="1">IFERROR(IF((ROW()-ROW(F$4))*CurrentSlotSize()&lt;=HOURSELAPSED(OFFSET('Operating Hours'!$B$2,COLUMN()-COLUMN($C$2),0,1,1),OFFSET('Operating Hours'!$C$2,COLUMN()-COLUMN($C$2),0,1,1)),TIME24(0,(HOUR(F$4)+((ROW()-ROW(F$4))*CurrentSlotSize()))*60+MINUTE(F$4),0),""),"")</f>
        <v/>
      </c>
      <c r="G62" s="2" t="str">
        <f ca="1">IFERROR(IF((ROW()-ROW(G$4))*CurrentSlotSize()&lt;=HOURSELAPSED(OFFSET('Operating Hours'!$B$2,COLUMN()-COLUMN($C$2),0,1,1),OFFSET('Operating Hours'!$C$2,COLUMN()-COLUMN($C$2),0,1,1)),TIME24(0,(HOUR(G$4)+((ROW()-ROW(G$4))*CurrentSlotSize()))*60+MINUTE(G$4),0),""),"")</f>
        <v/>
      </c>
      <c r="H62" s="2" t="str">
        <f ca="1">IFERROR(IF((ROW()-ROW(H$4))*CurrentSlotSize()&lt;=HOURSELAPSED(OFFSET('Operating Hours'!$B$2,COLUMN()-COLUMN($C$2),0,1,1),OFFSET('Operating Hours'!$C$2,COLUMN()-COLUMN($C$2),0,1,1)),TIME24(0,(HOUR(H$4)+((ROW()-ROW(H$4))*CurrentSlotSize()))*60+MINUTE(H$4),0),""),"")</f>
        <v/>
      </c>
      <c r="I62" s="2" t="str">
        <f ca="1">IFERROR(IF((ROW()-ROW(I$4))*CurrentSlotSize()&lt;=HOURSELAPSED(OFFSET('Operating Hours'!$B$2,COLUMN()-COLUMN($C$2),0,1,1),OFFSET('Operating Hours'!$C$2,COLUMN()-COLUMN($C$2),0,1,1)),TIME24(0,(HOUR(I$4)+((ROW()-ROW(I$4))*CurrentSlotSize()))*60+MINUTE(I$4),0),""),"")</f>
        <v/>
      </c>
      <c r="J62" s="2" t="e">
        <f ca="1">IF($J$2+((CurrentSlotSize()/24)*(ROW()-ROW($J$2)))&lt;$L$2,TIME24(0,HOUR($J$2)*60+60*CurrentSlotSize()*(ROW()-ROW($J$2)),0),"")</f>
        <v>#NAME?</v>
      </c>
    </row>
    <row r="63" spans="1:10">
      <c r="A63" s="2">
        <f>IF((ROW()-ROW($A$2))*CurrentSlotSize()*60&lt;=1440,TIME24(0,60*(ROW()-ROW($A$2))*CurrentSlotSize(),0),"")</f>
        <v>0.63541666666666696</v>
      </c>
      <c r="B63" s="2">
        <f t="shared" si="0"/>
        <v>0.625</v>
      </c>
      <c r="C63" s="2" t="str">
        <f ca="1">IFERROR(IF((ROW()-ROW(C$4))*CurrentSlotSize()&lt;=HOURSELAPSED(OFFSET('Operating Hours'!$B$2,COLUMN()-COLUMN($C$2),0,1,1),OFFSET('Operating Hours'!$C$2,COLUMN()-COLUMN($C$2),0,1,1)),TIME24(0,(HOUR(C$4)+((ROW()-ROW(C$4))*CurrentSlotSize()))*60,0),""),"")</f>
        <v/>
      </c>
      <c r="D63" s="2" t="str">
        <f ca="1">IFERROR(IF((ROW()-ROW(D$4))*CurrentSlotSize()&lt;=HOURSELAPSED(OFFSET('Operating Hours'!$B$2,COLUMN()-COLUMN($C$2),0,1,1),OFFSET('Operating Hours'!$C$2,COLUMN()-COLUMN($C$2),0,1,1)),TIME24(0,(HOUR(D$4)+((ROW()-ROW(D$4))*CurrentSlotSize()))*60+MINUTE(D$4),0),""),"")</f>
        <v/>
      </c>
      <c r="E63" s="2" t="str">
        <f ca="1">IFERROR(IF((ROW()-ROW(E$4))*CurrentSlotSize()&lt;=HOURSELAPSED(OFFSET('Operating Hours'!$B$2,COLUMN()-COLUMN($C$2),0,1,1),OFFSET('Operating Hours'!$C$2,COLUMN()-COLUMN($C$2),0,1,1)),TIME24(0,(HOUR(E$4)+((ROW()-ROW(E$4))*CurrentSlotSize()))*60+MINUTE(E$4),0),""),"")</f>
        <v/>
      </c>
      <c r="F63" s="2" t="str">
        <f ca="1">IFERROR(IF((ROW()-ROW(F$4))*CurrentSlotSize()&lt;=HOURSELAPSED(OFFSET('Operating Hours'!$B$2,COLUMN()-COLUMN($C$2),0,1,1),OFFSET('Operating Hours'!$C$2,COLUMN()-COLUMN($C$2),0,1,1)),TIME24(0,(HOUR(F$4)+((ROW()-ROW(F$4))*CurrentSlotSize()))*60+MINUTE(F$4),0),""),"")</f>
        <v/>
      </c>
      <c r="G63" s="2" t="str">
        <f ca="1">IFERROR(IF((ROW()-ROW(G$4))*CurrentSlotSize()&lt;=HOURSELAPSED(OFFSET('Operating Hours'!$B$2,COLUMN()-COLUMN($C$2),0,1,1),OFFSET('Operating Hours'!$C$2,COLUMN()-COLUMN($C$2),0,1,1)),TIME24(0,(HOUR(G$4)+((ROW()-ROW(G$4))*CurrentSlotSize()))*60+MINUTE(G$4),0),""),"")</f>
        <v/>
      </c>
      <c r="H63" s="2" t="str">
        <f ca="1">IFERROR(IF((ROW()-ROW(H$4))*CurrentSlotSize()&lt;=HOURSELAPSED(OFFSET('Operating Hours'!$B$2,COLUMN()-COLUMN($C$2),0,1,1),OFFSET('Operating Hours'!$C$2,COLUMN()-COLUMN($C$2),0,1,1)),TIME24(0,(HOUR(H$4)+((ROW()-ROW(H$4))*CurrentSlotSize()))*60+MINUTE(H$4),0),""),"")</f>
        <v/>
      </c>
      <c r="I63" s="2" t="str">
        <f ca="1">IFERROR(IF((ROW()-ROW(I$4))*CurrentSlotSize()&lt;=HOURSELAPSED(OFFSET('Operating Hours'!$B$2,COLUMN()-COLUMN($C$2),0,1,1),OFFSET('Operating Hours'!$C$2,COLUMN()-COLUMN($C$2),0,1,1)),TIME24(0,(HOUR(I$4)+((ROW()-ROW(I$4))*CurrentSlotSize()))*60+MINUTE(I$4),0),""),"")</f>
        <v/>
      </c>
      <c r="J63" s="2" t="e">
        <f ca="1">IF($J$2+((CurrentSlotSize()/24)*(ROW()-ROW($J$2)))&lt;$L$2,TIME24(0,HOUR($J$2)*60+60*CurrentSlotSize()*(ROW()-ROW($J$2)),0),"")</f>
        <v>#NAME?</v>
      </c>
    </row>
    <row r="64" spans="1:10">
      <c r="A64" s="2">
        <f>IF((ROW()-ROW($A$2))*CurrentSlotSize()*60&lt;=1440,TIME24(0,60*(ROW()-ROW($A$2))*CurrentSlotSize(),0),"")</f>
        <v>0.64583333333333304</v>
      </c>
      <c r="B64" s="2">
        <f t="shared" si="0"/>
        <v>0.63541666666666696</v>
      </c>
      <c r="C64" s="2" t="str">
        <f ca="1">IFERROR(IF((ROW()-ROW(C$4))*CurrentSlotSize()&lt;=HOURSELAPSED(OFFSET('Operating Hours'!$B$2,COLUMN()-COLUMN($C$2),0,1,1),OFFSET('Operating Hours'!$C$2,COLUMN()-COLUMN($C$2),0,1,1)),TIME24(0,(HOUR(C$4)+((ROW()-ROW(C$4))*CurrentSlotSize()))*60,0),""),"")</f>
        <v/>
      </c>
      <c r="D64" s="2" t="str">
        <f ca="1">IFERROR(IF((ROW()-ROW(D$4))*CurrentSlotSize()&lt;=HOURSELAPSED(OFFSET('Operating Hours'!$B$2,COLUMN()-COLUMN($C$2),0,1,1),OFFSET('Operating Hours'!$C$2,COLUMN()-COLUMN($C$2),0,1,1)),TIME24(0,(HOUR(D$4)+((ROW()-ROW(D$4))*CurrentSlotSize()))*60+MINUTE(D$4),0),""),"")</f>
        <v/>
      </c>
      <c r="E64" s="2" t="str">
        <f ca="1">IFERROR(IF((ROW()-ROW(E$4))*CurrentSlotSize()&lt;=HOURSELAPSED(OFFSET('Operating Hours'!$B$2,COLUMN()-COLUMN($C$2),0,1,1),OFFSET('Operating Hours'!$C$2,COLUMN()-COLUMN($C$2),0,1,1)),TIME24(0,(HOUR(E$4)+((ROW()-ROW(E$4))*CurrentSlotSize()))*60+MINUTE(E$4),0),""),"")</f>
        <v/>
      </c>
      <c r="F64" s="2" t="str">
        <f ca="1">IFERROR(IF((ROW()-ROW(F$4))*CurrentSlotSize()&lt;=HOURSELAPSED(OFFSET('Operating Hours'!$B$2,COLUMN()-COLUMN($C$2),0,1,1),OFFSET('Operating Hours'!$C$2,COLUMN()-COLUMN($C$2),0,1,1)),TIME24(0,(HOUR(F$4)+((ROW()-ROW(F$4))*CurrentSlotSize()))*60+MINUTE(F$4),0),""),"")</f>
        <v/>
      </c>
      <c r="G64" s="2" t="str">
        <f ca="1">IFERROR(IF((ROW()-ROW(G$4))*CurrentSlotSize()&lt;=HOURSELAPSED(OFFSET('Operating Hours'!$B$2,COLUMN()-COLUMN($C$2),0,1,1),OFFSET('Operating Hours'!$C$2,COLUMN()-COLUMN($C$2),0,1,1)),TIME24(0,(HOUR(G$4)+((ROW()-ROW(G$4))*CurrentSlotSize()))*60+MINUTE(G$4),0),""),"")</f>
        <v/>
      </c>
      <c r="H64" s="2" t="str">
        <f ca="1">IFERROR(IF((ROW()-ROW(H$4))*CurrentSlotSize()&lt;=HOURSELAPSED(OFFSET('Operating Hours'!$B$2,COLUMN()-COLUMN($C$2),0,1,1),OFFSET('Operating Hours'!$C$2,COLUMN()-COLUMN($C$2),0,1,1)),TIME24(0,(HOUR(H$4)+((ROW()-ROW(H$4))*CurrentSlotSize()))*60+MINUTE(H$4),0),""),"")</f>
        <v/>
      </c>
      <c r="I64" s="2" t="str">
        <f ca="1">IFERROR(IF((ROW()-ROW(I$4))*CurrentSlotSize()&lt;=HOURSELAPSED(OFFSET('Operating Hours'!$B$2,COLUMN()-COLUMN($C$2),0,1,1),OFFSET('Operating Hours'!$C$2,COLUMN()-COLUMN($C$2),0,1,1)),TIME24(0,(HOUR(I$4)+((ROW()-ROW(I$4))*CurrentSlotSize()))*60+MINUTE(I$4),0),""),"")</f>
        <v/>
      </c>
      <c r="J64" s="2" t="e">
        <f ca="1">IF($J$2+((CurrentSlotSize()/24)*(ROW()-ROW($J$2)))&lt;$L$2,TIME24(0,HOUR($J$2)*60+60*CurrentSlotSize()*(ROW()-ROW($J$2)),0),"")</f>
        <v>#NAME?</v>
      </c>
    </row>
    <row r="65" spans="1:10">
      <c r="A65" s="2">
        <f>IF((ROW()-ROW($A$2))*CurrentSlotSize()*60&lt;=1440,TIME24(0,60*(ROW()-ROW($A$2))*CurrentSlotSize(),0),"")</f>
        <v>0.65625</v>
      </c>
      <c r="B65" s="2">
        <f t="shared" si="0"/>
        <v>0.64583333333333304</v>
      </c>
      <c r="C65" s="2" t="str">
        <f ca="1">IFERROR(IF((ROW()-ROW(C$4))*CurrentSlotSize()&lt;=HOURSELAPSED(OFFSET('Operating Hours'!$B$2,COLUMN()-COLUMN($C$2),0,1,1),OFFSET('Operating Hours'!$C$2,COLUMN()-COLUMN($C$2),0,1,1)),TIME24(0,(HOUR(C$4)+((ROW()-ROW(C$4))*CurrentSlotSize()))*60,0),""),"")</f>
        <v/>
      </c>
      <c r="D65" s="2" t="str">
        <f ca="1">IFERROR(IF((ROW()-ROW(D$4))*CurrentSlotSize()&lt;=HOURSELAPSED(OFFSET('Operating Hours'!$B$2,COLUMN()-COLUMN($C$2),0,1,1),OFFSET('Operating Hours'!$C$2,COLUMN()-COLUMN($C$2),0,1,1)),TIME24(0,(HOUR(D$4)+((ROW()-ROW(D$4))*CurrentSlotSize()))*60+MINUTE(D$4),0),""),"")</f>
        <v/>
      </c>
      <c r="E65" s="2" t="str">
        <f ca="1">IFERROR(IF((ROW()-ROW(E$4))*CurrentSlotSize()&lt;=HOURSELAPSED(OFFSET('Operating Hours'!$B$2,COLUMN()-COLUMN($C$2),0,1,1),OFFSET('Operating Hours'!$C$2,COLUMN()-COLUMN($C$2),0,1,1)),TIME24(0,(HOUR(E$4)+((ROW()-ROW(E$4))*CurrentSlotSize()))*60+MINUTE(E$4),0),""),"")</f>
        <v/>
      </c>
      <c r="F65" s="2" t="str">
        <f ca="1">IFERROR(IF((ROW()-ROW(F$4))*CurrentSlotSize()&lt;=HOURSELAPSED(OFFSET('Operating Hours'!$B$2,COLUMN()-COLUMN($C$2),0,1,1),OFFSET('Operating Hours'!$C$2,COLUMN()-COLUMN($C$2),0,1,1)),TIME24(0,(HOUR(F$4)+((ROW()-ROW(F$4))*CurrentSlotSize()))*60+MINUTE(F$4),0),""),"")</f>
        <v/>
      </c>
      <c r="G65" s="2" t="str">
        <f ca="1">IFERROR(IF((ROW()-ROW(G$4))*CurrentSlotSize()&lt;=HOURSELAPSED(OFFSET('Operating Hours'!$B$2,COLUMN()-COLUMN($C$2),0,1,1),OFFSET('Operating Hours'!$C$2,COLUMN()-COLUMN($C$2),0,1,1)),TIME24(0,(HOUR(G$4)+((ROW()-ROW(G$4))*CurrentSlotSize()))*60+MINUTE(G$4),0),""),"")</f>
        <v/>
      </c>
      <c r="H65" s="2" t="str">
        <f ca="1">IFERROR(IF((ROW()-ROW(H$4))*CurrentSlotSize()&lt;=HOURSELAPSED(OFFSET('Operating Hours'!$B$2,COLUMN()-COLUMN($C$2),0,1,1),OFFSET('Operating Hours'!$C$2,COLUMN()-COLUMN($C$2),0,1,1)),TIME24(0,(HOUR(H$4)+((ROW()-ROW(H$4))*CurrentSlotSize()))*60+MINUTE(H$4),0),""),"")</f>
        <v/>
      </c>
      <c r="I65" s="2" t="str">
        <f ca="1">IFERROR(IF((ROW()-ROW(I$4))*CurrentSlotSize()&lt;=HOURSELAPSED(OFFSET('Operating Hours'!$B$2,COLUMN()-COLUMN($C$2),0,1,1),OFFSET('Operating Hours'!$C$2,COLUMN()-COLUMN($C$2),0,1,1)),TIME24(0,(HOUR(I$4)+((ROW()-ROW(I$4))*CurrentSlotSize()))*60+MINUTE(I$4),0),""),"")</f>
        <v/>
      </c>
      <c r="J65" s="2" t="s">
        <v>18</v>
      </c>
    </row>
    <row r="66" spans="1:10">
      <c r="A66" s="2">
        <f>IF((ROW()-ROW($A$2))*CurrentSlotSize()*60&lt;=1440,TIME24(0,60*(ROW()-ROW($A$2))*CurrentSlotSize(),0),"")</f>
        <v>0.66666666666666696</v>
      </c>
      <c r="B66" s="2">
        <f t="shared" si="0"/>
        <v>0.65625</v>
      </c>
      <c r="C66" s="2" t="str">
        <f ca="1">IFERROR(IF((ROW()-ROW(C$4))*CurrentSlotSize()&lt;=HOURSELAPSED(OFFSET('Operating Hours'!$B$2,COLUMN()-COLUMN($C$2),0,1,1),OFFSET('Operating Hours'!$C$2,COLUMN()-COLUMN($C$2),0,1,1)),TIME24(0,(HOUR(C$4)+((ROW()-ROW(C$4))*CurrentSlotSize()))*60,0),""),"")</f>
        <v/>
      </c>
      <c r="D66" s="2" t="str">
        <f ca="1">IFERROR(IF((ROW()-ROW(D$4))*CurrentSlotSize()&lt;=HOURSELAPSED(OFFSET('Operating Hours'!$B$2,COLUMN()-COLUMN($C$2),0,1,1),OFFSET('Operating Hours'!$C$2,COLUMN()-COLUMN($C$2),0,1,1)),TIME24(0,(HOUR(D$4)+((ROW()-ROW(D$4))*CurrentSlotSize()))*60+MINUTE(D$4),0),""),"")</f>
        <v/>
      </c>
      <c r="E66" s="2" t="str">
        <f ca="1">IFERROR(IF((ROW()-ROW(E$4))*CurrentSlotSize()&lt;=HOURSELAPSED(OFFSET('Operating Hours'!$B$2,COLUMN()-COLUMN($C$2),0,1,1),OFFSET('Operating Hours'!$C$2,COLUMN()-COLUMN($C$2),0,1,1)),TIME24(0,(HOUR(E$4)+((ROW()-ROW(E$4))*CurrentSlotSize()))*60+MINUTE(E$4),0),""),"")</f>
        <v/>
      </c>
      <c r="F66" s="2" t="str">
        <f ca="1">IFERROR(IF((ROW()-ROW(F$4))*CurrentSlotSize()&lt;=HOURSELAPSED(OFFSET('Operating Hours'!$B$2,COLUMN()-COLUMN($C$2),0,1,1),OFFSET('Operating Hours'!$C$2,COLUMN()-COLUMN($C$2),0,1,1)),TIME24(0,(HOUR(F$4)+((ROW()-ROW(F$4))*CurrentSlotSize()))*60+MINUTE(F$4),0),""),"")</f>
        <v/>
      </c>
      <c r="G66" s="2" t="str">
        <f ca="1">IFERROR(IF((ROW()-ROW(G$4))*CurrentSlotSize()&lt;=HOURSELAPSED(OFFSET('Operating Hours'!$B$2,COLUMN()-COLUMN($C$2),0,1,1),OFFSET('Operating Hours'!$C$2,COLUMN()-COLUMN($C$2),0,1,1)),TIME24(0,(HOUR(G$4)+((ROW()-ROW(G$4))*CurrentSlotSize()))*60+MINUTE(G$4),0),""),"")</f>
        <v/>
      </c>
      <c r="H66" s="2" t="str">
        <f ca="1">IFERROR(IF((ROW()-ROW(H$4))*CurrentSlotSize()&lt;=HOURSELAPSED(OFFSET('Operating Hours'!$B$2,COLUMN()-COLUMN($C$2),0,1,1),OFFSET('Operating Hours'!$C$2,COLUMN()-COLUMN($C$2),0,1,1)),TIME24(0,(HOUR(H$4)+((ROW()-ROW(H$4))*CurrentSlotSize()))*60+MINUTE(H$4),0),""),"")</f>
        <v/>
      </c>
      <c r="I66" s="2" t="str">
        <f ca="1">IFERROR(IF((ROW()-ROW(I$4))*CurrentSlotSize()&lt;=HOURSELAPSED(OFFSET('Operating Hours'!$B$2,COLUMN()-COLUMN($C$2),0,1,1),OFFSET('Operating Hours'!$C$2,COLUMN()-COLUMN($C$2),0,1,1)),TIME24(0,(HOUR(I$4)+((ROW()-ROW(I$4))*CurrentSlotSize()))*60+MINUTE(I$4),0),""),"")</f>
        <v/>
      </c>
      <c r="J66" s="2" t="e">
        <f ca="1">IF($J$2+((CurrentSlotSize()/24)*(ROW()-ROW($J$2)))&lt;$L$2,TIME24(0,HOUR($J$2)*60+60*CurrentSlotSize()*(ROW()-ROW($J$2)),0),"")</f>
        <v>#NAME?</v>
      </c>
    </row>
    <row r="67" spans="1:10">
      <c r="A67" s="2">
        <f>IF((ROW()-ROW($A$2))*CurrentSlotSize()*60&lt;=1440,TIME24(0,60*(ROW()-ROW($A$2))*CurrentSlotSize(),0),"")</f>
        <v>0.67708333333333304</v>
      </c>
      <c r="B67" s="2">
        <f t="shared" ref="B67:B99" si="1">A66</f>
        <v>0.66666666666666696</v>
      </c>
      <c r="C67" s="2" t="str">
        <f ca="1">IFERROR(IF((ROW()-ROW(C$4))*CurrentSlotSize()&lt;=HOURSELAPSED(OFFSET('Operating Hours'!$B$2,COLUMN()-COLUMN($C$2),0,1,1),OFFSET('Operating Hours'!$C$2,COLUMN()-COLUMN($C$2),0,1,1)),TIME24(0,(HOUR(C$4)+((ROW()-ROW(C$4))*CurrentSlotSize()))*60,0),""),"")</f>
        <v/>
      </c>
      <c r="D67" s="2" t="str">
        <f ca="1">IFERROR(IF((ROW()-ROW(D$4))*CurrentSlotSize()&lt;=HOURSELAPSED(OFFSET('Operating Hours'!$B$2,COLUMN()-COLUMN($C$2),0,1,1),OFFSET('Operating Hours'!$C$2,COLUMN()-COLUMN($C$2),0,1,1)),TIME24(0,(HOUR(D$4)+((ROW()-ROW(D$4))*CurrentSlotSize()))*60+MINUTE(D$4),0),""),"")</f>
        <v/>
      </c>
      <c r="E67" s="2" t="str">
        <f ca="1">IFERROR(IF((ROW()-ROW(E$4))*CurrentSlotSize()&lt;=HOURSELAPSED(OFFSET('Operating Hours'!$B$2,COLUMN()-COLUMN($C$2),0,1,1),OFFSET('Operating Hours'!$C$2,COLUMN()-COLUMN($C$2),0,1,1)),TIME24(0,(HOUR(E$4)+((ROW()-ROW(E$4))*CurrentSlotSize()))*60+MINUTE(E$4),0),""),"")</f>
        <v/>
      </c>
      <c r="F67" s="2" t="str">
        <f ca="1">IFERROR(IF((ROW()-ROW(F$4))*CurrentSlotSize()&lt;=HOURSELAPSED(OFFSET('Operating Hours'!$B$2,COLUMN()-COLUMN($C$2),0,1,1),OFFSET('Operating Hours'!$C$2,COLUMN()-COLUMN($C$2),0,1,1)),TIME24(0,(HOUR(F$4)+((ROW()-ROW(F$4))*CurrentSlotSize()))*60+MINUTE(F$4),0),""),"")</f>
        <v/>
      </c>
      <c r="G67" s="2" t="str">
        <f ca="1">IFERROR(IF((ROW()-ROW(G$4))*CurrentSlotSize()&lt;=HOURSELAPSED(OFFSET('Operating Hours'!$B$2,COLUMN()-COLUMN($C$2),0,1,1),OFFSET('Operating Hours'!$C$2,COLUMN()-COLUMN($C$2),0,1,1)),TIME24(0,(HOUR(G$4)+((ROW()-ROW(G$4))*CurrentSlotSize()))*60+MINUTE(G$4),0),""),"")</f>
        <v/>
      </c>
      <c r="H67" s="2" t="str">
        <f ca="1">IFERROR(IF((ROW()-ROW(H$4))*CurrentSlotSize()&lt;=HOURSELAPSED(OFFSET('Operating Hours'!$B$2,COLUMN()-COLUMN($C$2),0,1,1),OFFSET('Operating Hours'!$C$2,COLUMN()-COLUMN($C$2),0,1,1)),TIME24(0,(HOUR(H$4)+((ROW()-ROW(H$4))*CurrentSlotSize()))*60+MINUTE(H$4),0),""),"")</f>
        <v/>
      </c>
      <c r="I67" s="2" t="str">
        <f ca="1">IFERROR(IF((ROW()-ROW(I$4))*CurrentSlotSize()&lt;=HOURSELAPSED(OFFSET('Operating Hours'!$B$2,COLUMN()-COLUMN($C$2),0,1,1),OFFSET('Operating Hours'!$C$2,COLUMN()-COLUMN($C$2),0,1,1)),TIME24(0,(HOUR(I$4)+((ROW()-ROW(I$4))*CurrentSlotSize()))*60+MINUTE(I$4),0),""),"")</f>
        <v/>
      </c>
      <c r="J67" s="2" t="e">
        <f ca="1">IF($J$2+((CurrentSlotSize()/24)*(ROW()-ROW($J$2)))&lt;$L$2,TIME24(0,HOUR($J$2)*60+60*CurrentSlotSize()*(ROW()-ROW($J$2)),0),"")</f>
        <v>#NAME?</v>
      </c>
    </row>
    <row r="68" spans="1:10">
      <c r="A68" s="2">
        <f>IF((ROW()-ROW($A$2))*CurrentSlotSize()*60&lt;=1440,TIME24(0,60*(ROW()-ROW($A$2))*CurrentSlotSize(),0),"")</f>
        <v>0.6875</v>
      </c>
      <c r="B68" s="2">
        <f t="shared" si="1"/>
        <v>0.67708333333333304</v>
      </c>
      <c r="C68" s="2" t="str">
        <f ca="1">IFERROR(IF((ROW()-ROW(C$4))*CurrentSlotSize()&lt;=HOURSELAPSED(OFFSET('Operating Hours'!$B$2,COLUMN()-COLUMN($C$2),0,1,1),OFFSET('Operating Hours'!$C$2,COLUMN()-COLUMN($C$2),0,1,1)),TIME24(0,(HOUR(C$4)+((ROW()-ROW(C$4))*CurrentSlotSize()))*60,0),""),"")</f>
        <v/>
      </c>
      <c r="D68" s="2" t="str">
        <f ca="1">IFERROR(IF((ROW()-ROW(D$4))*CurrentSlotSize()&lt;=HOURSELAPSED(OFFSET('Operating Hours'!$B$2,COLUMN()-COLUMN($C$2),0,1,1),OFFSET('Operating Hours'!$C$2,COLUMN()-COLUMN($C$2),0,1,1)),TIME24(0,(HOUR(D$4)+((ROW()-ROW(D$4))*CurrentSlotSize()))*60+MINUTE(D$4),0),""),"")</f>
        <v/>
      </c>
      <c r="E68" s="2" t="str">
        <f ca="1">IFERROR(IF((ROW()-ROW(E$4))*CurrentSlotSize()&lt;=HOURSELAPSED(OFFSET('Operating Hours'!$B$2,COLUMN()-COLUMN($C$2),0,1,1),OFFSET('Operating Hours'!$C$2,COLUMN()-COLUMN($C$2),0,1,1)),TIME24(0,(HOUR(E$4)+((ROW()-ROW(E$4))*CurrentSlotSize()))*60+MINUTE(E$4),0),""),"")</f>
        <v/>
      </c>
      <c r="F68" s="2" t="str">
        <f ca="1">IFERROR(IF((ROW()-ROW(F$4))*CurrentSlotSize()&lt;=HOURSELAPSED(OFFSET('Operating Hours'!$B$2,COLUMN()-COLUMN($C$2),0,1,1),OFFSET('Operating Hours'!$C$2,COLUMN()-COLUMN($C$2),0,1,1)),TIME24(0,(HOUR(F$4)+((ROW()-ROW(F$4))*CurrentSlotSize()))*60+MINUTE(F$4),0),""),"")</f>
        <v/>
      </c>
      <c r="G68" s="2" t="str">
        <f ca="1">IFERROR(IF((ROW()-ROW(G$4))*CurrentSlotSize()&lt;=HOURSELAPSED(OFFSET('Operating Hours'!$B$2,COLUMN()-COLUMN($C$2),0,1,1),OFFSET('Operating Hours'!$C$2,COLUMN()-COLUMN($C$2),0,1,1)),TIME24(0,(HOUR(G$4)+((ROW()-ROW(G$4))*CurrentSlotSize()))*60+MINUTE(G$4),0),""),"")</f>
        <v/>
      </c>
      <c r="H68" s="2" t="str">
        <f ca="1">IFERROR(IF((ROW()-ROW(H$4))*CurrentSlotSize()&lt;=HOURSELAPSED(OFFSET('Operating Hours'!$B$2,COLUMN()-COLUMN($C$2),0,1,1),OFFSET('Operating Hours'!$C$2,COLUMN()-COLUMN($C$2),0,1,1)),TIME24(0,(HOUR(H$4)+((ROW()-ROW(H$4))*CurrentSlotSize()))*60+MINUTE(H$4),0),""),"")</f>
        <v/>
      </c>
      <c r="I68" s="2" t="str">
        <f ca="1">IFERROR(IF((ROW()-ROW(I$4))*CurrentSlotSize()&lt;=HOURSELAPSED(OFFSET('Operating Hours'!$B$2,COLUMN()-COLUMN($C$2),0,1,1),OFFSET('Operating Hours'!$C$2,COLUMN()-COLUMN($C$2),0,1,1)),TIME24(0,(HOUR(I$4)+((ROW()-ROW(I$4))*CurrentSlotSize()))*60+MINUTE(I$4),0),""),"")</f>
        <v/>
      </c>
      <c r="J68" s="2" t="e">
        <f ca="1">IF($J$2+((CurrentSlotSize()/24)*(ROW()-ROW($J$2)))&lt;$L$2,TIME24(0,HOUR($J$2)*60+60*CurrentSlotSize()*(ROW()-ROW($J$2)),0),"")</f>
        <v>#NAME?</v>
      </c>
    </row>
    <row r="69" spans="1:10">
      <c r="A69" s="2">
        <f>IF((ROW()-ROW($A$2))*CurrentSlotSize()*60&lt;=1440,TIME24(0,60*(ROW()-ROW($A$2))*CurrentSlotSize(),0),"")</f>
        <v>0.69791666666666696</v>
      </c>
      <c r="B69" s="2">
        <f t="shared" si="1"/>
        <v>0.6875</v>
      </c>
      <c r="C69" s="2" t="str">
        <f ca="1">IFERROR(IF((ROW()-ROW(C$4))*CurrentSlotSize()&lt;=HOURSELAPSED(OFFSET('Operating Hours'!$B$2,COLUMN()-COLUMN($C$2),0,1,1),OFFSET('Operating Hours'!$C$2,COLUMN()-COLUMN($C$2),0,1,1)),TIME24(0,(HOUR(C$4)+((ROW()-ROW(C$4))*CurrentSlotSize()))*60,0),""),"")</f>
        <v/>
      </c>
      <c r="D69" s="2" t="str">
        <f ca="1">IFERROR(IF((ROW()-ROW(D$4))*CurrentSlotSize()&lt;=HOURSELAPSED(OFFSET('Operating Hours'!$B$2,COLUMN()-COLUMN($C$2),0,1,1),OFFSET('Operating Hours'!$C$2,COLUMN()-COLUMN($C$2),0,1,1)),TIME24(0,(HOUR(D$4)+((ROW()-ROW(D$4))*CurrentSlotSize()))*60+MINUTE(D$4),0),""),"")</f>
        <v/>
      </c>
      <c r="E69" s="2" t="str">
        <f ca="1">IFERROR(IF((ROW()-ROW(E$4))*CurrentSlotSize()&lt;=HOURSELAPSED(OFFSET('Operating Hours'!$B$2,COLUMN()-COLUMN($C$2),0,1,1),OFFSET('Operating Hours'!$C$2,COLUMN()-COLUMN($C$2),0,1,1)),TIME24(0,(HOUR(E$4)+((ROW()-ROW(E$4))*CurrentSlotSize()))*60+MINUTE(E$4),0),""),"")</f>
        <v/>
      </c>
      <c r="F69" s="2" t="str">
        <f ca="1">IFERROR(IF((ROW()-ROW(F$4))*CurrentSlotSize()&lt;=HOURSELAPSED(OFFSET('Operating Hours'!$B$2,COLUMN()-COLUMN($C$2),0,1,1),OFFSET('Operating Hours'!$C$2,COLUMN()-COLUMN($C$2),0,1,1)),TIME24(0,(HOUR(F$4)+((ROW()-ROW(F$4))*CurrentSlotSize()))*60+MINUTE(F$4),0),""),"")</f>
        <v/>
      </c>
      <c r="G69" s="2" t="str">
        <f ca="1">IFERROR(IF((ROW()-ROW(G$4))*CurrentSlotSize()&lt;=HOURSELAPSED(OFFSET('Operating Hours'!$B$2,COLUMN()-COLUMN($C$2),0,1,1),OFFSET('Operating Hours'!$C$2,COLUMN()-COLUMN($C$2),0,1,1)),TIME24(0,(HOUR(G$4)+((ROW()-ROW(G$4))*CurrentSlotSize()))*60+MINUTE(G$4),0),""),"")</f>
        <v/>
      </c>
      <c r="H69" s="2" t="str">
        <f ca="1">IFERROR(IF((ROW()-ROW(H$4))*CurrentSlotSize()&lt;=HOURSELAPSED(OFFSET('Operating Hours'!$B$2,COLUMN()-COLUMN($C$2),0,1,1),OFFSET('Operating Hours'!$C$2,COLUMN()-COLUMN($C$2),0,1,1)),TIME24(0,(HOUR(H$4)+((ROW()-ROW(H$4))*CurrentSlotSize()))*60+MINUTE(H$4),0),""),"")</f>
        <v/>
      </c>
      <c r="I69" s="2" t="str">
        <f ca="1">IFERROR(IF((ROW()-ROW(I$4))*CurrentSlotSize()&lt;=HOURSELAPSED(OFFSET('Operating Hours'!$B$2,COLUMN()-COLUMN($C$2),0,1,1),OFFSET('Operating Hours'!$C$2,COLUMN()-COLUMN($C$2),0,1,1)),TIME24(0,(HOUR(I$4)+((ROW()-ROW(I$4))*CurrentSlotSize()))*60+MINUTE(I$4),0),""),"")</f>
        <v/>
      </c>
      <c r="J69" s="2" t="e">
        <f ca="1">IF($J$2+((CurrentSlotSize()/24)*(ROW()-ROW($J$2)))&lt;$L$2,TIME24(0,HOUR($J$2)*60+60*CurrentSlotSize()*(ROW()-ROW($J$2)),0),"")</f>
        <v>#NAME?</v>
      </c>
    </row>
    <row r="70" spans="1:10">
      <c r="A70" s="2">
        <f>IF((ROW()-ROW($A$2))*CurrentSlotSize()*60&lt;=1440,TIME24(0,60*(ROW()-ROW($A$2))*CurrentSlotSize(),0),"")</f>
        <v>0.70833333333333304</v>
      </c>
      <c r="B70" s="2">
        <f t="shared" si="1"/>
        <v>0.69791666666666696</v>
      </c>
      <c r="C70" s="2" t="str">
        <f ca="1">IFERROR(IF((ROW()-ROW(C$4))*CurrentSlotSize()&lt;=HOURSELAPSED(OFFSET('Operating Hours'!$B$2,COLUMN()-COLUMN($C$2),0,1,1),OFFSET('Operating Hours'!$C$2,COLUMN()-COLUMN($C$2),0,1,1)),TIME24(0,(HOUR(C$4)+((ROW()-ROW(C$4))*CurrentSlotSize()))*60,0),""),"")</f>
        <v/>
      </c>
      <c r="D70" s="2" t="str">
        <f ca="1">IFERROR(IF((ROW()-ROW(D$4))*CurrentSlotSize()&lt;=HOURSELAPSED(OFFSET('Operating Hours'!$B$2,COLUMN()-COLUMN($C$2),0,1,1),OFFSET('Operating Hours'!$C$2,COLUMN()-COLUMN($C$2),0,1,1)),TIME24(0,(HOUR(D$4)+((ROW()-ROW(D$4))*CurrentSlotSize()))*60+MINUTE(D$4),0),""),"")</f>
        <v/>
      </c>
      <c r="E70" s="2" t="str">
        <f ca="1">IFERROR(IF((ROW()-ROW(E$4))*CurrentSlotSize()&lt;=HOURSELAPSED(OFFSET('Operating Hours'!$B$2,COLUMN()-COLUMN($C$2),0,1,1),OFFSET('Operating Hours'!$C$2,COLUMN()-COLUMN($C$2),0,1,1)),TIME24(0,(HOUR(E$4)+((ROW()-ROW(E$4))*CurrentSlotSize()))*60+MINUTE(E$4),0),""),"")</f>
        <v/>
      </c>
      <c r="F70" s="2" t="str">
        <f ca="1">IFERROR(IF((ROW()-ROW(F$4))*CurrentSlotSize()&lt;=HOURSELAPSED(OFFSET('Operating Hours'!$B$2,COLUMN()-COLUMN($C$2),0,1,1),OFFSET('Operating Hours'!$C$2,COLUMN()-COLUMN($C$2),0,1,1)),TIME24(0,(HOUR(F$4)+((ROW()-ROW(F$4))*CurrentSlotSize()))*60+MINUTE(F$4),0),""),"")</f>
        <v/>
      </c>
      <c r="G70" s="2" t="str">
        <f ca="1">IFERROR(IF((ROW()-ROW(G$4))*CurrentSlotSize()&lt;=HOURSELAPSED(OFFSET('Operating Hours'!$B$2,COLUMN()-COLUMN($C$2),0,1,1),OFFSET('Operating Hours'!$C$2,COLUMN()-COLUMN($C$2),0,1,1)),TIME24(0,(HOUR(G$4)+((ROW()-ROW(G$4))*CurrentSlotSize()))*60+MINUTE(G$4),0),""),"")</f>
        <v/>
      </c>
      <c r="H70" s="2" t="str">
        <f ca="1">IFERROR(IF((ROW()-ROW(H$4))*CurrentSlotSize()&lt;=HOURSELAPSED(OFFSET('Operating Hours'!$B$2,COLUMN()-COLUMN($C$2),0,1,1),OFFSET('Operating Hours'!$C$2,COLUMN()-COLUMN($C$2),0,1,1)),TIME24(0,(HOUR(H$4)+((ROW()-ROW(H$4))*CurrentSlotSize()))*60+MINUTE(H$4),0),""),"")</f>
        <v/>
      </c>
      <c r="I70" s="2" t="str">
        <f ca="1">IFERROR(IF((ROW()-ROW(I$4))*CurrentSlotSize()&lt;=HOURSELAPSED(OFFSET('Operating Hours'!$B$2,COLUMN()-COLUMN($C$2),0,1,1),OFFSET('Operating Hours'!$C$2,COLUMN()-COLUMN($C$2),0,1,1)),TIME24(0,(HOUR(I$4)+((ROW()-ROW(I$4))*CurrentSlotSize()))*60+MINUTE(I$4),0),""),"")</f>
        <v/>
      </c>
      <c r="J70" s="2" t="e">
        <f ca="1">IF($J$2+((CurrentSlotSize()/24)*(ROW()-ROW($J$2)))&lt;$L$2,TIME24(0,HOUR($J$2)*60+60*CurrentSlotSize()*(ROW()-ROW($J$2)),0),"")</f>
        <v>#NAME?</v>
      </c>
    </row>
    <row r="71" spans="1:10">
      <c r="A71" s="2">
        <f>IF((ROW()-ROW($A$2))*CurrentSlotSize()*60&lt;=1440,TIME24(0,60*(ROW()-ROW($A$2))*CurrentSlotSize(),0),"")</f>
        <v>0.71875</v>
      </c>
      <c r="B71" s="2">
        <f t="shared" si="1"/>
        <v>0.70833333333333304</v>
      </c>
      <c r="C71" s="2" t="str">
        <f ca="1">IFERROR(IF((ROW()-ROW(C$4))*CurrentSlotSize()&lt;=HOURSELAPSED(OFFSET('Operating Hours'!$B$2,COLUMN()-COLUMN($C$2),0,1,1),OFFSET('Operating Hours'!$C$2,COLUMN()-COLUMN($C$2),0,1,1)),TIME24(0,(HOUR(C$4)+((ROW()-ROW(C$4))*CurrentSlotSize()))*60,0),""),"")</f>
        <v/>
      </c>
      <c r="D71" s="2" t="str">
        <f ca="1">IFERROR(IF((ROW()-ROW(D$4))*CurrentSlotSize()&lt;=HOURSELAPSED(OFFSET('Operating Hours'!$B$2,COLUMN()-COLUMN($C$2),0,1,1),OFFSET('Operating Hours'!$C$2,COLUMN()-COLUMN($C$2),0,1,1)),TIME24(0,(HOUR(D$4)+((ROW()-ROW(D$4))*CurrentSlotSize()))*60+MINUTE(D$4),0),""),"")</f>
        <v/>
      </c>
      <c r="E71" s="2" t="str">
        <f ca="1">IFERROR(IF((ROW()-ROW(E$4))*CurrentSlotSize()&lt;=HOURSELAPSED(OFFSET('Operating Hours'!$B$2,COLUMN()-COLUMN($C$2),0,1,1),OFFSET('Operating Hours'!$C$2,COLUMN()-COLUMN($C$2),0,1,1)),TIME24(0,(HOUR(E$4)+((ROW()-ROW(E$4))*CurrentSlotSize()))*60+MINUTE(E$4),0),""),"")</f>
        <v/>
      </c>
      <c r="F71" s="2" t="str">
        <f ca="1">IFERROR(IF((ROW()-ROW(F$4))*CurrentSlotSize()&lt;=HOURSELAPSED(OFFSET('Operating Hours'!$B$2,COLUMN()-COLUMN($C$2),0,1,1),OFFSET('Operating Hours'!$C$2,COLUMN()-COLUMN($C$2),0,1,1)),TIME24(0,(HOUR(F$4)+((ROW()-ROW(F$4))*CurrentSlotSize()))*60+MINUTE(F$4),0),""),"")</f>
        <v/>
      </c>
      <c r="G71" s="2" t="str">
        <f ca="1">IFERROR(IF((ROW()-ROW(G$4))*CurrentSlotSize()&lt;=HOURSELAPSED(OFFSET('Operating Hours'!$B$2,COLUMN()-COLUMN($C$2),0,1,1),OFFSET('Operating Hours'!$C$2,COLUMN()-COLUMN($C$2),0,1,1)),TIME24(0,(HOUR(G$4)+((ROW()-ROW(G$4))*CurrentSlotSize()))*60+MINUTE(G$4),0),""),"")</f>
        <v/>
      </c>
      <c r="H71" s="2" t="str">
        <f ca="1">IFERROR(IF((ROW()-ROW(H$4))*CurrentSlotSize()&lt;=HOURSELAPSED(OFFSET('Operating Hours'!$B$2,COLUMN()-COLUMN($C$2),0,1,1),OFFSET('Operating Hours'!$C$2,COLUMN()-COLUMN($C$2),0,1,1)),TIME24(0,(HOUR(H$4)+((ROW()-ROW(H$4))*CurrentSlotSize()))*60+MINUTE(H$4),0),""),"")</f>
        <v/>
      </c>
      <c r="I71" s="2" t="str">
        <f ca="1">IFERROR(IF((ROW()-ROW(I$4))*CurrentSlotSize()&lt;=HOURSELAPSED(OFFSET('Operating Hours'!$B$2,COLUMN()-COLUMN($C$2),0,1,1),OFFSET('Operating Hours'!$C$2,COLUMN()-COLUMN($C$2),0,1,1)),TIME24(0,(HOUR(I$4)+((ROW()-ROW(I$4))*CurrentSlotSize()))*60+MINUTE(I$4),0),""),"")</f>
        <v/>
      </c>
      <c r="J71" s="2" t="e">
        <f ca="1">IF($J$2+((CurrentSlotSize()/24)*(ROW()-ROW($J$2)))&lt;$L$2,TIME24(0,HOUR($J$2)*60+60*CurrentSlotSize()*(ROW()-ROW($J$2)),0),"")</f>
        <v>#NAME?</v>
      </c>
    </row>
    <row r="72" spans="1:10">
      <c r="A72" s="2">
        <f>IF((ROW()-ROW($A$2))*CurrentSlotSize()*60&lt;=1440,TIME24(0,60*(ROW()-ROW($A$2))*CurrentSlotSize(),0),"")</f>
        <v>0.72916666666666696</v>
      </c>
      <c r="B72" s="2">
        <f t="shared" si="1"/>
        <v>0.71875</v>
      </c>
      <c r="C72" s="2" t="str">
        <f ca="1">IFERROR(IF((ROW()-ROW(C$4))*CurrentSlotSize()&lt;=HOURSELAPSED(OFFSET('Operating Hours'!$B$2,COLUMN()-COLUMN($C$2),0,1,1),OFFSET('Operating Hours'!$C$2,COLUMN()-COLUMN($C$2),0,1,1)),TIME24(0,(HOUR(C$4)+((ROW()-ROW(C$4))*CurrentSlotSize()))*60,0),""),"")</f>
        <v/>
      </c>
      <c r="D72" s="2" t="str">
        <f ca="1">IFERROR(IF((ROW()-ROW(D$4))*CurrentSlotSize()&lt;=HOURSELAPSED(OFFSET('Operating Hours'!$B$2,COLUMN()-COLUMN($C$2),0,1,1),OFFSET('Operating Hours'!$C$2,COLUMN()-COLUMN($C$2),0,1,1)),TIME24(0,(HOUR(D$4)+((ROW()-ROW(D$4))*CurrentSlotSize()))*60+MINUTE(D$4),0),""),"")</f>
        <v/>
      </c>
      <c r="E72" s="2" t="str">
        <f ca="1">IFERROR(IF((ROW()-ROW(E$4))*CurrentSlotSize()&lt;=HOURSELAPSED(OFFSET('Operating Hours'!$B$2,COLUMN()-COLUMN($C$2),0,1,1),OFFSET('Operating Hours'!$C$2,COLUMN()-COLUMN($C$2),0,1,1)),TIME24(0,(HOUR(E$4)+((ROW()-ROW(E$4))*CurrentSlotSize()))*60+MINUTE(E$4),0),""),"")</f>
        <v/>
      </c>
      <c r="F72" s="2" t="str">
        <f ca="1">IFERROR(IF((ROW()-ROW(F$4))*CurrentSlotSize()&lt;=HOURSELAPSED(OFFSET('Operating Hours'!$B$2,COLUMN()-COLUMN($C$2),0,1,1),OFFSET('Operating Hours'!$C$2,COLUMN()-COLUMN($C$2),0,1,1)),TIME24(0,(HOUR(F$4)+((ROW()-ROW(F$4))*CurrentSlotSize()))*60+MINUTE(F$4),0),""),"")</f>
        <v/>
      </c>
      <c r="G72" s="2" t="str">
        <f ca="1">IFERROR(IF((ROW()-ROW(G$4))*CurrentSlotSize()&lt;=HOURSELAPSED(OFFSET('Operating Hours'!$B$2,COLUMN()-COLUMN($C$2),0,1,1),OFFSET('Operating Hours'!$C$2,COLUMN()-COLUMN($C$2),0,1,1)),TIME24(0,(HOUR(G$4)+((ROW()-ROW(G$4))*CurrentSlotSize()))*60+MINUTE(G$4),0),""),"")</f>
        <v/>
      </c>
      <c r="H72" s="2" t="str">
        <f ca="1">IFERROR(IF((ROW()-ROW(H$4))*CurrentSlotSize()&lt;=HOURSELAPSED(OFFSET('Operating Hours'!$B$2,COLUMN()-COLUMN($C$2),0,1,1),OFFSET('Operating Hours'!$C$2,COLUMN()-COLUMN($C$2),0,1,1)),TIME24(0,(HOUR(H$4)+((ROW()-ROW(H$4))*CurrentSlotSize()))*60+MINUTE(H$4),0),""),"")</f>
        <v/>
      </c>
      <c r="I72" s="2" t="str">
        <f ca="1">IFERROR(IF((ROW()-ROW(I$4))*CurrentSlotSize()&lt;=HOURSELAPSED(OFFSET('Operating Hours'!$B$2,COLUMN()-COLUMN($C$2),0,1,1),OFFSET('Operating Hours'!$C$2,COLUMN()-COLUMN($C$2),0,1,1)),TIME24(0,(HOUR(I$4)+((ROW()-ROW(I$4))*CurrentSlotSize()))*60+MINUTE(I$4),0),""),"")</f>
        <v/>
      </c>
      <c r="J72" s="2" t="e">
        <f ca="1">IF($J$2+((CurrentSlotSize()/24)*(ROW()-ROW($J$2)))&lt;$L$2,TIME24(0,HOUR($J$2)*60+60*CurrentSlotSize()*(ROW()-ROW($J$2)),0),"")</f>
        <v>#NAME?</v>
      </c>
    </row>
    <row r="73" spans="1:10">
      <c r="A73" s="2">
        <f>IF((ROW()-ROW($A$2))*CurrentSlotSize()*60&lt;=1440,TIME24(0,60*(ROW()-ROW($A$2))*CurrentSlotSize(),0),"")</f>
        <v>0.73958333333333304</v>
      </c>
      <c r="B73" s="2">
        <f t="shared" si="1"/>
        <v>0.72916666666666696</v>
      </c>
      <c r="C73" s="2" t="str">
        <f ca="1">IFERROR(IF((ROW()-ROW(C$4))*CurrentSlotSize()&lt;=HOURSELAPSED(OFFSET('Operating Hours'!$B$2,COLUMN()-COLUMN($C$2),0,1,1),OFFSET('Operating Hours'!$C$2,COLUMN()-COLUMN($C$2),0,1,1)),TIME24(0,(HOUR(C$4)+((ROW()-ROW(C$4))*CurrentSlotSize()))*60,0),""),"")</f>
        <v/>
      </c>
      <c r="D73" s="2" t="str">
        <f ca="1">IFERROR(IF((ROW()-ROW(D$4))*CurrentSlotSize()&lt;=HOURSELAPSED(OFFSET('Operating Hours'!$B$2,COLUMN()-COLUMN($C$2),0,1,1),OFFSET('Operating Hours'!$C$2,COLUMN()-COLUMN($C$2),0,1,1)),TIME24(0,(HOUR(D$4)+((ROW()-ROW(D$4))*CurrentSlotSize()))*60+MINUTE(D$4),0),""),"")</f>
        <v/>
      </c>
      <c r="E73" s="2" t="str">
        <f ca="1">IFERROR(IF((ROW()-ROW(E$4))*CurrentSlotSize()&lt;=HOURSELAPSED(OFFSET('Operating Hours'!$B$2,COLUMN()-COLUMN($C$2),0,1,1),OFFSET('Operating Hours'!$C$2,COLUMN()-COLUMN($C$2),0,1,1)),TIME24(0,(HOUR(E$4)+((ROW()-ROW(E$4))*CurrentSlotSize()))*60+MINUTE(E$4),0),""),"")</f>
        <v/>
      </c>
      <c r="F73" s="2" t="str">
        <f ca="1">IFERROR(IF((ROW()-ROW(F$4))*CurrentSlotSize()&lt;=HOURSELAPSED(OFFSET('Operating Hours'!$B$2,COLUMN()-COLUMN($C$2),0,1,1),OFFSET('Operating Hours'!$C$2,COLUMN()-COLUMN($C$2),0,1,1)),TIME24(0,(HOUR(F$4)+((ROW()-ROW(F$4))*CurrentSlotSize()))*60+MINUTE(F$4),0),""),"")</f>
        <v/>
      </c>
      <c r="G73" s="2" t="str">
        <f ca="1">IFERROR(IF((ROW()-ROW(G$4))*CurrentSlotSize()&lt;=HOURSELAPSED(OFFSET('Operating Hours'!$B$2,COLUMN()-COLUMN($C$2),0,1,1),OFFSET('Operating Hours'!$C$2,COLUMN()-COLUMN($C$2),0,1,1)),TIME24(0,(HOUR(G$4)+((ROW()-ROW(G$4))*CurrentSlotSize()))*60+MINUTE(G$4),0),""),"")</f>
        <v/>
      </c>
      <c r="H73" s="2" t="str">
        <f ca="1">IFERROR(IF((ROW()-ROW(H$4))*CurrentSlotSize()&lt;=HOURSELAPSED(OFFSET('Operating Hours'!$B$2,COLUMN()-COLUMN($C$2),0,1,1),OFFSET('Operating Hours'!$C$2,COLUMN()-COLUMN($C$2),0,1,1)),TIME24(0,(HOUR(H$4)+((ROW()-ROW(H$4))*CurrentSlotSize()))*60+MINUTE(H$4),0),""),"")</f>
        <v/>
      </c>
      <c r="I73" s="2" t="str">
        <f ca="1">IFERROR(IF((ROW()-ROW(I$4))*CurrentSlotSize()&lt;=HOURSELAPSED(OFFSET('Operating Hours'!$B$2,COLUMN()-COLUMN($C$2),0,1,1),OFFSET('Operating Hours'!$C$2,COLUMN()-COLUMN($C$2),0,1,1)),TIME24(0,(HOUR(I$4)+((ROW()-ROW(I$4))*CurrentSlotSize()))*60+MINUTE(I$4),0),""),"")</f>
        <v/>
      </c>
      <c r="J73" s="2" t="e">
        <f ca="1">IF($J$2+((CurrentSlotSize()/24)*(ROW()-ROW($J$2)))&lt;$L$2,TIME24(0,HOUR($J$2)*60+60*CurrentSlotSize()*(ROW()-ROW($J$2)),0),"")</f>
        <v>#NAME?</v>
      </c>
    </row>
    <row r="74" spans="1:10">
      <c r="A74" s="2">
        <f>IF((ROW()-ROW($A$2))*CurrentSlotSize()*60&lt;=1440,TIME24(0,60*(ROW()-ROW($A$2))*CurrentSlotSize(),0),"")</f>
        <v>0.75</v>
      </c>
      <c r="B74" s="2">
        <f t="shared" si="1"/>
        <v>0.73958333333333304</v>
      </c>
      <c r="C74" s="2" t="str">
        <f ca="1">IFERROR(IF((ROW()-ROW(C$4))*CurrentSlotSize()&lt;=HOURSELAPSED(OFFSET('Operating Hours'!$B$2,COLUMN()-COLUMN($C$2),0,1,1),OFFSET('Operating Hours'!$C$2,COLUMN()-COLUMN($C$2),0,1,1)),TIME24(0,(HOUR(C$4)+((ROW()-ROW(C$4))*CurrentSlotSize()))*60,0),""),"")</f>
        <v/>
      </c>
      <c r="D74" s="2" t="str">
        <f ca="1">IFERROR(IF((ROW()-ROW(D$4))*CurrentSlotSize()&lt;=HOURSELAPSED(OFFSET('Operating Hours'!$B$2,COLUMN()-COLUMN($C$2),0,1,1),OFFSET('Operating Hours'!$C$2,COLUMN()-COLUMN($C$2),0,1,1)),TIME24(0,(HOUR(D$4)+((ROW()-ROW(D$4))*CurrentSlotSize()))*60+MINUTE(D$4),0),""),"")</f>
        <v/>
      </c>
      <c r="E74" s="2" t="str">
        <f ca="1">IFERROR(IF((ROW()-ROW(E$4))*CurrentSlotSize()&lt;=HOURSELAPSED(OFFSET('Operating Hours'!$B$2,COLUMN()-COLUMN($C$2),0,1,1),OFFSET('Operating Hours'!$C$2,COLUMN()-COLUMN($C$2),0,1,1)),TIME24(0,(HOUR(E$4)+((ROW()-ROW(E$4))*CurrentSlotSize()))*60+MINUTE(E$4),0),""),"")</f>
        <v/>
      </c>
      <c r="F74" s="2" t="str">
        <f ca="1">IFERROR(IF((ROW()-ROW(F$4))*CurrentSlotSize()&lt;=HOURSELAPSED(OFFSET('Operating Hours'!$B$2,COLUMN()-COLUMN($C$2),0,1,1),OFFSET('Operating Hours'!$C$2,COLUMN()-COLUMN($C$2),0,1,1)),TIME24(0,(HOUR(F$4)+((ROW()-ROW(F$4))*CurrentSlotSize()))*60+MINUTE(F$4),0),""),"")</f>
        <v/>
      </c>
      <c r="G74" s="2" t="str">
        <f ca="1">IFERROR(IF((ROW()-ROW(G$4))*CurrentSlotSize()&lt;=HOURSELAPSED(OFFSET('Operating Hours'!$B$2,COLUMN()-COLUMN($C$2),0,1,1),OFFSET('Operating Hours'!$C$2,COLUMN()-COLUMN($C$2),0,1,1)),TIME24(0,(HOUR(G$4)+((ROW()-ROW(G$4))*CurrentSlotSize()))*60+MINUTE(G$4),0),""),"")</f>
        <v/>
      </c>
      <c r="H74" s="2" t="str">
        <f ca="1">IFERROR(IF((ROW()-ROW(H$4))*CurrentSlotSize()&lt;=HOURSELAPSED(OFFSET('Operating Hours'!$B$2,COLUMN()-COLUMN($C$2),0,1,1),OFFSET('Operating Hours'!$C$2,COLUMN()-COLUMN($C$2),0,1,1)),TIME24(0,(HOUR(H$4)+((ROW()-ROW(H$4))*CurrentSlotSize()))*60+MINUTE(H$4),0),""),"")</f>
        <v/>
      </c>
      <c r="I74" s="2" t="str">
        <f ca="1">IFERROR(IF((ROW()-ROW(I$4))*CurrentSlotSize()&lt;=HOURSELAPSED(OFFSET('Operating Hours'!$B$2,COLUMN()-COLUMN($C$2),0,1,1),OFFSET('Operating Hours'!$C$2,COLUMN()-COLUMN($C$2),0,1,1)),TIME24(0,(HOUR(I$4)+((ROW()-ROW(I$4))*CurrentSlotSize()))*60+MINUTE(I$4),0),""),"")</f>
        <v/>
      </c>
      <c r="J74" s="2" t="e">
        <f ca="1">IF($J$2+((CurrentSlotSize()/24)*(ROW()-ROW($J$2)))&lt;$L$2,TIME24(0,HOUR($J$2)*60+60*CurrentSlotSize()*(ROW()-ROW($J$2)),0),"")</f>
        <v>#NAME?</v>
      </c>
    </row>
    <row r="75" spans="1:10">
      <c r="A75" s="2">
        <f>IF((ROW()-ROW($A$2))*CurrentSlotSize()*60&lt;=1440,TIME24(0,60*(ROW()-ROW($A$2))*CurrentSlotSize(),0),"")</f>
        <v>0.76041666666666696</v>
      </c>
      <c r="B75" s="2">
        <f t="shared" si="1"/>
        <v>0.75</v>
      </c>
      <c r="C75" s="2" t="str">
        <f ca="1">IFERROR(IF((ROW()-ROW(C$4))*CurrentSlotSize()&lt;=HOURSELAPSED(OFFSET('Operating Hours'!$B$2,COLUMN()-COLUMN($C$2),0,1,1),OFFSET('Operating Hours'!$C$2,COLUMN()-COLUMN($C$2),0,1,1)),TIME24(0,(HOUR(C$4)+((ROW()-ROW(C$4))*CurrentSlotSize()))*60,0),""),"")</f>
        <v/>
      </c>
      <c r="D75" s="2" t="str">
        <f ca="1">IFERROR(IF((ROW()-ROW(D$4))*CurrentSlotSize()&lt;=HOURSELAPSED(OFFSET('Operating Hours'!$B$2,COLUMN()-COLUMN($C$2),0,1,1),OFFSET('Operating Hours'!$C$2,COLUMN()-COLUMN($C$2),0,1,1)),TIME24(0,(HOUR(D$4)+((ROW()-ROW(D$4))*CurrentSlotSize()))*60+MINUTE(D$4),0),""),"")</f>
        <v/>
      </c>
      <c r="E75" s="2" t="str">
        <f ca="1">IFERROR(IF((ROW()-ROW(E$4))*CurrentSlotSize()&lt;=HOURSELAPSED(OFFSET('Operating Hours'!$B$2,COLUMN()-COLUMN($C$2),0,1,1),OFFSET('Operating Hours'!$C$2,COLUMN()-COLUMN($C$2),0,1,1)),TIME24(0,(HOUR(E$4)+((ROW()-ROW(E$4))*CurrentSlotSize()))*60+MINUTE(E$4),0),""),"")</f>
        <v/>
      </c>
      <c r="F75" s="2" t="str">
        <f ca="1">IFERROR(IF((ROW()-ROW(F$4))*CurrentSlotSize()&lt;=HOURSELAPSED(OFFSET('Operating Hours'!$B$2,COLUMN()-COLUMN($C$2),0,1,1),OFFSET('Operating Hours'!$C$2,COLUMN()-COLUMN($C$2),0,1,1)),TIME24(0,(HOUR(F$4)+((ROW()-ROW(F$4))*CurrentSlotSize()))*60+MINUTE(F$4),0),""),"")</f>
        <v/>
      </c>
      <c r="G75" s="2" t="str">
        <f ca="1">IFERROR(IF((ROW()-ROW(G$4))*CurrentSlotSize()&lt;=HOURSELAPSED(OFFSET('Operating Hours'!$B$2,COLUMN()-COLUMN($C$2),0,1,1),OFFSET('Operating Hours'!$C$2,COLUMN()-COLUMN($C$2),0,1,1)),TIME24(0,(HOUR(G$4)+((ROW()-ROW(G$4))*CurrentSlotSize()))*60+MINUTE(G$4),0),""),"")</f>
        <v/>
      </c>
      <c r="H75" s="2" t="str">
        <f ca="1">IFERROR(IF((ROW()-ROW(H$4))*CurrentSlotSize()&lt;=HOURSELAPSED(OFFSET('Operating Hours'!$B$2,COLUMN()-COLUMN($C$2),0,1,1),OFFSET('Operating Hours'!$C$2,COLUMN()-COLUMN($C$2),0,1,1)),TIME24(0,(HOUR(H$4)+((ROW()-ROW(H$4))*CurrentSlotSize()))*60+MINUTE(H$4),0),""),"")</f>
        <v/>
      </c>
      <c r="I75" s="2" t="str">
        <f ca="1">IFERROR(IF((ROW()-ROW(I$4))*CurrentSlotSize()&lt;=HOURSELAPSED(OFFSET('Operating Hours'!$B$2,COLUMN()-COLUMN($C$2),0,1,1),OFFSET('Operating Hours'!$C$2,COLUMN()-COLUMN($C$2),0,1,1)),TIME24(0,(HOUR(I$4)+((ROW()-ROW(I$4))*CurrentSlotSize()))*60+MINUTE(I$4),0),""),"")</f>
        <v/>
      </c>
      <c r="J75" s="2" t="e">
        <f ca="1">IF($J$2+((CurrentSlotSize()/24)*(ROW()-ROW($J$2)))&lt;$L$2,TIME24(0,HOUR($J$2)*60+60*CurrentSlotSize()*(ROW()-ROW($J$2)),0),"")</f>
        <v>#NAME?</v>
      </c>
    </row>
    <row r="76" spans="1:10">
      <c r="A76" s="2">
        <f>IF((ROW()-ROW($A$2))*CurrentSlotSize()*60&lt;=1440,TIME24(0,60*(ROW()-ROW($A$2))*CurrentSlotSize(),0),"")</f>
        <v>0.77083333333333304</v>
      </c>
      <c r="B76" s="2">
        <f t="shared" si="1"/>
        <v>0.76041666666666696</v>
      </c>
      <c r="C76" s="2" t="str">
        <f ca="1">IFERROR(IF((ROW()-ROW(C$4))*CurrentSlotSize()&lt;=HOURSELAPSED(OFFSET('Operating Hours'!$B$2,COLUMN()-COLUMN($C$2),0,1,1),OFFSET('Operating Hours'!$C$2,COLUMN()-COLUMN($C$2),0,1,1)),TIME24(0,(HOUR(C$4)+((ROW()-ROW(C$4))*CurrentSlotSize()))*60,0),""),"")</f>
        <v/>
      </c>
      <c r="D76" s="2" t="str">
        <f ca="1">IFERROR(IF((ROW()-ROW(D$4))*CurrentSlotSize()&lt;=HOURSELAPSED(OFFSET('Operating Hours'!$B$2,COLUMN()-COLUMN($C$2),0,1,1),OFFSET('Operating Hours'!$C$2,COLUMN()-COLUMN($C$2),0,1,1)),TIME24(0,(HOUR(D$4)+((ROW()-ROW(D$4))*CurrentSlotSize()))*60+MINUTE(D$4),0),""),"")</f>
        <v/>
      </c>
      <c r="E76" s="2" t="str">
        <f ca="1">IFERROR(IF((ROW()-ROW(E$4))*CurrentSlotSize()&lt;=HOURSELAPSED(OFFSET('Operating Hours'!$B$2,COLUMN()-COLUMN($C$2),0,1,1),OFFSET('Operating Hours'!$C$2,COLUMN()-COLUMN($C$2),0,1,1)),TIME24(0,(HOUR(E$4)+((ROW()-ROW(E$4))*CurrentSlotSize()))*60+MINUTE(E$4),0),""),"")</f>
        <v/>
      </c>
      <c r="F76" s="2" t="str">
        <f ca="1">IFERROR(IF((ROW()-ROW(F$4))*CurrentSlotSize()&lt;=HOURSELAPSED(OFFSET('Operating Hours'!$B$2,COLUMN()-COLUMN($C$2),0,1,1),OFFSET('Operating Hours'!$C$2,COLUMN()-COLUMN($C$2),0,1,1)),TIME24(0,(HOUR(F$4)+((ROW()-ROW(F$4))*CurrentSlotSize()))*60+MINUTE(F$4),0),""),"")</f>
        <v/>
      </c>
      <c r="G76" s="2" t="str">
        <f ca="1">IFERROR(IF((ROW()-ROW(G$4))*CurrentSlotSize()&lt;=HOURSELAPSED(OFFSET('Operating Hours'!$B$2,COLUMN()-COLUMN($C$2),0,1,1),OFFSET('Operating Hours'!$C$2,COLUMN()-COLUMN($C$2),0,1,1)),TIME24(0,(HOUR(G$4)+((ROW()-ROW(G$4))*CurrentSlotSize()))*60+MINUTE(G$4),0),""),"")</f>
        <v/>
      </c>
      <c r="H76" s="2" t="str">
        <f ca="1">IFERROR(IF((ROW()-ROW(H$4))*CurrentSlotSize()&lt;=HOURSELAPSED(OFFSET('Operating Hours'!$B$2,COLUMN()-COLUMN($C$2),0,1,1),OFFSET('Operating Hours'!$C$2,COLUMN()-COLUMN($C$2),0,1,1)),TIME24(0,(HOUR(H$4)+((ROW()-ROW(H$4))*CurrentSlotSize()))*60+MINUTE(H$4),0),""),"")</f>
        <v/>
      </c>
      <c r="I76" s="2" t="str">
        <f ca="1">IFERROR(IF((ROW()-ROW(I$4))*CurrentSlotSize()&lt;=HOURSELAPSED(OFFSET('Operating Hours'!$B$2,COLUMN()-COLUMN($C$2),0,1,1),OFFSET('Operating Hours'!$C$2,COLUMN()-COLUMN($C$2),0,1,1)),TIME24(0,(HOUR(I$4)+((ROW()-ROW(I$4))*CurrentSlotSize()))*60+MINUTE(I$4),0),""),"")</f>
        <v/>
      </c>
      <c r="J76" s="2" t="e">
        <f ca="1">IF($J$2+((CurrentSlotSize()/24)*(ROW()-ROW($J$2)))&lt;$L$2,TIME24(0,HOUR($J$2)*60+60*CurrentSlotSize()*(ROW()-ROW($J$2)),0),"")</f>
        <v>#NAME?</v>
      </c>
    </row>
    <row r="77" spans="1:10">
      <c r="A77" s="2">
        <f>IF((ROW()-ROW($A$2))*CurrentSlotSize()*60&lt;=1440,TIME24(0,60*(ROW()-ROW($A$2))*CurrentSlotSize(),0),"")</f>
        <v>0.78125</v>
      </c>
      <c r="B77" s="2">
        <f t="shared" si="1"/>
        <v>0.77083333333333304</v>
      </c>
      <c r="C77" s="2" t="str">
        <f ca="1">IFERROR(IF((ROW()-ROW(C$4))*CurrentSlotSize()&lt;=HOURSELAPSED(OFFSET('Operating Hours'!$B$2,COLUMN()-COLUMN($C$2),0,1,1),OFFSET('Operating Hours'!$C$2,COLUMN()-COLUMN($C$2),0,1,1)),TIME24(0,(HOUR(C$4)+((ROW()-ROW(C$4))*CurrentSlotSize()))*60,0),""),"")</f>
        <v/>
      </c>
      <c r="D77" s="2" t="str">
        <f ca="1">IFERROR(IF((ROW()-ROW(D$4))*CurrentSlotSize()&lt;=HOURSELAPSED(OFFSET('Operating Hours'!$B$2,COLUMN()-COLUMN($C$2),0,1,1),OFFSET('Operating Hours'!$C$2,COLUMN()-COLUMN($C$2),0,1,1)),TIME24(0,(HOUR(D$4)+((ROW()-ROW(D$4))*CurrentSlotSize()))*60+MINUTE(D$4),0),""),"")</f>
        <v/>
      </c>
      <c r="E77" s="2" t="str">
        <f ca="1">IFERROR(IF((ROW()-ROW(E$4))*CurrentSlotSize()&lt;=HOURSELAPSED(OFFSET('Operating Hours'!$B$2,COLUMN()-COLUMN($C$2),0,1,1),OFFSET('Operating Hours'!$C$2,COLUMN()-COLUMN($C$2),0,1,1)),TIME24(0,(HOUR(E$4)+((ROW()-ROW(E$4))*CurrentSlotSize()))*60+MINUTE(E$4),0),""),"")</f>
        <v/>
      </c>
      <c r="F77" s="2" t="str">
        <f ca="1">IFERROR(IF((ROW()-ROW(F$4))*CurrentSlotSize()&lt;=HOURSELAPSED(OFFSET('Operating Hours'!$B$2,COLUMN()-COLUMN($C$2),0,1,1),OFFSET('Operating Hours'!$C$2,COLUMN()-COLUMN($C$2),0,1,1)),TIME24(0,(HOUR(F$4)+((ROW()-ROW(F$4))*CurrentSlotSize()))*60+MINUTE(F$4),0),""),"")</f>
        <v/>
      </c>
      <c r="G77" s="2" t="str">
        <f ca="1">IFERROR(IF((ROW()-ROW(G$4))*CurrentSlotSize()&lt;=HOURSELAPSED(OFFSET('Operating Hours'!$B$2,COLUMN()-COLUMN($C$2),0,1,1),OFFSET('Operating Hours'!$C$2,COLUMN()-COLUMN($C$2),0,1,1)),TIME24(0,(HOUR(G$4)+((ROW()-ROW(G$4))*CurrentSlotSize()))*60+MINUTE(G$4),0),""),"")</f>
        <v/>
      </c>
      <c r="H77" s="2" t="str">
        <f ca="1">IFERROR(IF((ROW()-ROW(H$4))*CurrentSlotSize()&lt;=HOURSELAPSED(OFFSET('Operating Hours'!$B$2,COLUMN()-COLUMN($C$2),0,1,1),OFFSET('Operating Hours'!$C$2,COLUMN()-COLUMN($C$2),0,1,1)),TIME24(0,(HOUR(H$4)+((ROW()-ROW(H$4))*CurrentSlotSize()))*60+MINUTE(H$4),0),""),"")</f>
        <v/>
      </c>
      <c r="I77" s="2" t="str">
        <f ca="1">IFERROR(IF((ROW()-ROW(I$4))*CurrentSlotSize()&lt;=HOURSELAPSED(OFFSET('Operating Hours'!$B$2,COLUMN()-COLUMN($C$2),0,1,1),OFFSET('Operating Hours'!$C$2,COLUMN()-COLUMN($C$2),0,1,1)),TIME24(0,(HOUR(I$4)+((ROW()-ROW(I$4))*CurrentSlotSize()))*60+MINUTE(I$4),0),""),"")</f>
        <v/>
      </c>
      <c r="J77" s="2" t="e">
        <f ca="1">IF($J$2+((CurrentSlotSize()/24)*(ROW()-ROW($J$2)))&lt;$L$2,TIME24(0,HOUR($J$2)*60+60*CurrentSlotSize()*(ROW()-ROW($J$2)),0),"")</f>
        <v>#NAME?</v>
      </c>
    </row>
    <row r="78" spans="1:10">
      <c r="A78" s="2">
        <f>IF((ROW()-ROW($A$2))*CurrentSlotSize()*60&lt;=1440,TIME24(0,60*(ROW()-ROW($A$2))*CurrentSlotSize(),0),"")</f>
        <v>0.79166666666666696</v>
      </c>
      <c r="B78" s="2">
        <f t="shared" si="1"/>
        <v>0.78125</v>
      </c>
      <c r="C78" s="2" t="str">
        <f ca="1">IFERROR(IF((ROW()-ROW(C$4))*CurrentSlotSize()&lt;=HOURSELAPSED(OFFSET('Operating Hours'!$B$2,COLUMN()-COLUMN($C$2),0,1,1),OFFSET('Operating Hours'!$C$2,COLUMN()-COLUMN($C$2),0,1,1)),TIME24(0,(HOUR(C$4)+((ROW()-ROW(C$4))*CurrentSlotSize()))*60,0),""),"")</f>
        <v/>
      </c>
      <c r="D78" s="2" t="str">
        <f ca="1">IFERROR(IF((ROW()-ROW(D$4))*CurrentSlotSize()&lt;=HOURSELAPSED(OFFSET('Operating Hours'!$B$2,COLUMN()-COLUMN($C$2),0,1,1),OFFSET('Operating Hours'!$C$2,COLUMN()-COLUMN($C$2),0,1,1)),TIME24(0,(HOUR(D$4)+((ROW()-ROW(D$4))*CurrentSlotSize()))*60+MINUTE(D$4),0),""),"")</f>
        <v/>
      </c>
      <c r="E78" s="2" t="str">
        <f ca="1">IFERROR(IF((ROW()-ROW(E$4))*CurrentSlotSize()&lt;=HOURSELAPSED(OFFSET('Operating Hours'!$B$2,COLUMN()-COLUMN($C$2),0,1,1),OFFSET('Operating Hours'!$C$2,COLUMN()-COLUMN($C$2),0,1,1)),TIME24(0,(HOUR(E$4)+((ROW()-ROW(E$4))*CurrentSlotSize()))*60+MINUTE(E$4),0),""),"")</f>
        <v/>
      </c>
      <c r="F78" s="2" t="str">
        <f ca="1">IFERROR(IF((ROW()-ROW(F$4))*CurrentSlotSize()&lt;=HOURSELAPSED(OFFSET('Operating Hours'!$B$2,COLUMN()-COLUMN($C$2),0,1,1),OFFSET('Operating Hours'!$C$2,COLUMN()-COLUMN($C$2),0,1,1)),TIME24(0,(HOUR(F$4)+((ROW()-ROW(F$4))*CurrentSlotSize()))*60+MINUTE(F$4),0),""),"")</f>
        <v/>
      </c>
      <c r="G78" s="2" t="str">
        <f ca="1">IFERROR(IF((ROW()-ROW(G$4))*CurrentSlotSize()&lt;=HOURSELAPSED(OFFSET('Operating Hours'!$B$2,COLUMN()-COLUMN($C$2),0,1,1),OFFSET('Operating Hours'!$C$2,COLUMN()-COLUMN($C$2),0,1,1)),TIME24(0,(HOUR(G$4)+((ROW()-ROW(G$4))*CurrentSlotSize()))*60+MINUTE(G$4),0),""),"")</f>
        <v/>
      </c>
      <c r="H78" s="2" t="str">
        <f ca="1">IFERROR(IF((ROW()-ROW(H$4))*CurrentSlotSize()&lt;=HOURSELAPSED(OFFSET('Operating Hours'!$B$2,COLUMN()-COLUMN($C$2),0,1,1),OFFSET('Operating Hours'!$C$2,COLUMN()-COLUMN($C$2),0,1,1)),TIME24(0,(HOUR(H$4)+((ROW()-ROW(H$4))*CurrentSlotSize()))*60+MINUTE(H$4),0),""),"")</f>
        <v/>
      </c>
      <c r="I78" s="2" t="str">
        <f ca="1">IFERROR(IF((ROW()-ROW(I$4))*CurrentSlotSize()&lt;=HOURSELAPSED(OFFSET('Operating Hours'!$B$2,COLUMN()-COLUMN($C$2),0,1,1),OFFSET('Operating Hours'!$C$2,COLUMN()-COLUMN($C$2),0,1,1)),TIME24(0,(HOUR(I$4)+((ROW()-ROW(I$4))*CurrentSlotSize()))*60+MINUTE(I$4),0),""),"")</f>
        <v/>
      </c>
      <c r="J78" s="2" t="e">
        <f ca="1">IF($J$2+((CurrentSlotSize()/24)*(ROW()-ROW($J$2)))&lt;$L$2,TIME24(0,HOUR($J$2)*60+60*CurrentSlotSize()*(ROW()-ROW($J$2)),0),"")</f>
        <v>#NAME?</v>
      </c>
    </row>
    <row r="79" spans="1:10">
      <c r="A79" s="2">
        <f>IF((ROW()-ROW($A$2))*CurrentSlotSize()*60&lt;=1440,TIME24(0,60*(ROW()-ROW($A$2))*CurrentSlotSize(),0),"")</f>
        <v>0.80208333333333304</v>
      </c>
      <c r="B79" s="2">
        <f t="shared" si="1"/>
        <v>0.79166666666666696</v>
      </c>
      <c r="C79" s="2" t="str">
        <f ca="1">IFERROR(IF((ROW()-ROW(C$4))*CurrentSlotSize()&lt;=HOURSELAPSED(OFFSET('Operating Hours'!$B$2,COLUMN()-COLUMN($C$2),0,1,1),OFFSET('Operating Hours'!$C$2,COLUMN()-COLUMN($C$2),0,1,1)),TIME24(0,(HOUR(C$4)+((ROW()-ROW(C$4))*CurrentSlotSize()))*60,0),""),"")</f>
        <v/>
      </c>
      <c r="D79" s="2" t="str">
        <f ca="1">IFERROR(IF((ROW()-ROW(D$4))*CurrentSlotSize()&lt;=HOURSELAPSED(OFFSET('Operating Hours'!$B$2,COLUMN()-COLUMN($C$2),0,1,1),OFFSET('Operating Hours'!$C$2,COLUMN()-COLUMN($C$2),0,1,1)),TIME24(0,(HOUR(D$4)+((ROW()-ROW(D$4))*CurrentSlotSize()))*60+MINUTE(D$4),0),""),"")</f>
        <v/>
      </c>
      <c r="E79" s="2" t="str">
        <f ca="1">IFERROR(IF((ROW()-ROW(E$4))*CurrentSlotSize()&lt;=HOURSELAPSED(OFFSET('Operating Hours'!$B$2,COLUMN()-COLUMN($C$2),0,1,1),OFFSET('Operating Hours'!$C$2,COLUMN()-COLUMN($C$2),0,1,1)),TIME24(0,(HOUR(E$4)+((ROW()-ROW(E$4))*CurrentSlotSize()))*60+MINUTE(E$4),0),""),"")</f>
        <v/>
      </c>
      <c r="F79" s="2" t="str">
        <f ca="1">IFERROR(IF((ROW()-ROW(F$4))*CurrentSlotSize()&lt;=HOURSELAPSED(OFFSET('Operating Hours'!$B$2,COLUMN()-COLUMN($C$2),0,1,1),OFFSET('Operating Hours'!$C$2,COLUMN()-COLUMN($C$2),0,1,1)),TIME24(0,(HOUR(F$4)+((ROW()-ROW(F$4))*CurrentSlotSize()))*60+MINUTE(F$4),0),""),"")</f>
        <v/>
      </c>
      <c r="G79" s="2" t="str">
        <f ca="1">IFERROR(IF((ROW()-ROW(G$4))*CurrentSlotSize()&lt;=HOURSELAPSED(OFFSET('Operating Hours'!$B$2,COLUMN()-COLUMN($C$2),0,1,1),OFFSET('Operating Hours'!$C$2,COLUMN()-COLUMN($C$2),0,1,1)),TIME24(0,(HOUR(G$4)+((ROW()-ROW(G$4))*CurrentSlotSize()))*60+MINUTE(G$4),0),""),"")</f>
        <v/>
      </c>
      <c r="H79" s="2" t="str">
        <f ca="1">IFERROR(IF((ROW()-ROW(H$4))*CurrentSlotSize()&lt;=HOURSELAPSED(OFFSET('Operating Hours'!$B$2,COLUMN()-COLUMN($C$2),0,1,1),OFFSET('Operating Hours'!$C$2,COLUMN()-COLUMN($C$2),0,1,1)),TIME24(0,(HOUR(H$4)+((ROW()-ROW(H$4))*CurrentSlotSize()))*60+MINUTE(H$4),0),""),"")</f>
        <v/>
      </c>
      <c r="I79" s="2" t="str">
        <f ca="1">IFERROR(IF((ROW()-ROW(I$4))*CurrentSlotSize()&lt;=HOURSELAPSED(OFFSET('Operating Hours'!$B$2,COLUMN()-COLUMN($C$2),0,1,1),OFFSET('Operating Hours'!$C$2,COLUMN()-COLUMN($C$2),0,1,1)),TIME24(0,(HOUR(I$4)+((ROW()-ROW(I$4))*CurrentSlotSize()))*60+MINUTE(I$4),0),""),"")</f>
        <v/>
      </c>
      <c r="J79" s="2" t="e">
        <f ca="1">IF($J$2+((CurrentSlotSize()/24)*(ROW()-ROW($J$2)))&lt;$L$2,TIME24(0,HOUR($J$2)*60+60*CurrentSlotSize()*(ROW()-ROW($J$2)),0),"")</f>
        <v>#NAME?</v>
      </c>
    </row>
    <row r="80" spans="1:10">
      <c r="A80" s="2">
        <f>IF((ROW()-ROW($A$2))*CurrentSlotSize()*60&lt;=1440,TIME24(0,60*(ROW()-ROW($A$2))*CurrentSlotSize(),0),"")</f>
        <v>0.8125</v>
      </c>
      <c r="B80" s="2">
        <f t="shared" si="1"/>
        <v>0.80208333333333304</v>
      </c>
      <c r="C80" s="2" t="str">
        <f ca="1">IFERROR(IF((ROW()-ROW(C$4))*CurrentSlotSize()&lt;=HOURSELAPSED(OFFSET('Operating Hours'!$B$2,COLUMN()-COLUMN($C$2),0,1,1),OFFSET('Operating Hours'!$C$2,COLUMN()-COLUMN($C$2),0,1,1)),TIME24(0,(HOUR(C$4)+((ROW()-ROW(C$4))*CurrentSlotSize()))*60,0),""),"")</f>
        <v/>
      </c>
      <c r="D80" s="2" t="str">
        <f ca="1">IFERROR(IF((ROW()-ROW(D$4))*CurrentSlotSize()&lt;=HOURSELAPSED(OFFSET('Operating Hours'!$B$2,COLUMN()-COLUMN($C$2),0,1,1),OFFSET('Operating Hours'!$C$2,COLUMN()-COLUMN($C$2),0,1,1)),TIME24(0,(HOUR(D$4)+((ROW()-ROW(D$4))*CurrentSlotSize()))*60+MINUTE(D$4),0),""),"")</f>
        <v/>
      </c>
      <c r="E80" s="2" t="str">
        <f ca="1">IFERROR(IF((ROW()-ROW(E$4))*CurrentSlotSize()&lt;=HOURSELAPSED(OFFSET('Operating Hours'!$B$2,COLUMN()-COLUMN($C$2),0,1,1),OFFSET('Operating Hours'!$C$2,COLUMN()-COLUMN($C$2),0,1,1)),TIME24(0,(HOUR(E$4)+((ROW()-ROW(E$4))*CurrentSlotSize()))*60+MINUTE(E$4),0),""),"")</f>
        <v/>
      </c>
      <c r="F80" s="2" t="str">
        <f ca="1">IFERROR(IF((ROW()-ROW(F$4))*CurrentSlotSize()&lt;=HOURSELAPSED(OFFSET('Operating Hours'!$B$2,COLUMN()-COLUMN($C$2),0,1,1),OFFSET('Operating Hours'!$C$2,COLUMN()-COLUMN($C$2),0,1,1)),TIME24(0,(HOUR(F$4)+((ROW()-ROW(F$4))*CurrentSlotSize()))*60+MINUTE(F$4),0),""),"")</f>
        <v/>
      </c>
      <c r="G80" s="2" t="str">
        <f ca="1">IFERROR(IF((ROW()-ROW(G$4))*CurrentSlotSize()&lt;=HOURSELAPSED(OFFSET('Operating Hours'!$B$2,COLUMN()-COLUMN($C$2),0,1,1),OFFSET('Operating Hours'!$C$2,COLUMN()-COLUMN($C$2),0,1,1)),TIME24(0,(HOUR(G$4)+((ROW()-ROW(G$4))*CurrentSlotSize()))*60+MINUTE(G$4),0),""),"")</f>
        <v/>
      </c>
      <c r="H80" s="2" t="str">
        <f ca="1">IFERROR(IF((ROW()-ROW(H$4))*CurrentSlotSize()&lt;=HOURSELAPSED(OFFSET('Operating Hours'!$B$2,COLUMN()-COLUMN($C$2),0,1,1),OFFSET('Operating Hours'!$C$2,COLUMN()-COLUMN($C$2),0,1,1)),TIME24(0,(HOUR(H$4)+((ROW()-ROW(H$4))*CurrentSlotSize()))*60+MINUTE(H$4),0),""),"")</f>
        <v/>
      </c>
      <c r="I80" s="2" t="str">
        <f ca="1">IFERROR(IF((ROW()-ROW(I$4))*CurrentSlotSize()&lt;=HOURSELAPSED(OFFSET('Operating Hours'!$B$2,COLUMN()-COLUMN($C$2),0,1,1),OFFSET('Operating Hours'!$C$2,COLUMN()-COLUMN($C$2),0,1,1)),TIME24(0,(HOUR(I$4)+((ROW()-ROW(I$4))*CurrentSlotSize()))*60+MINUTE(I$4),0),""),"")</f>
        <v/>
      </c>
      <c r="J80" s="2" t="e">
        <f ca="1">IF($J$2+((CurrentSlotSize()/24)*(ROW()-ROW($J$2)))&lt;$L$2,TIME24(0,HOUR($J$2)*60+60*CurrentSlotSize()*(ROW()-ROW($J$2)),0),"")</f>
        <v>#NAME?</v>
      </c>
    </row>
    <row r="81" spans="1:10">
      <c r="A81" s="2">
        <f>IF((ROW()-ROW($A$2))*CurrentSlotSize()*60&lt;=1440,TIME24(0,60*(ROW()-ROW($A$2))*CurrentSlotSize(),0),"")</f>
        <v>0.82291666666666696</v>
      </c>
      <c r="B81" s="2">
        <f t="shared" si="1"/>
        <v>0.8125</v>
      </c>
      <c r="C81" s="2" t="str">
        <f ca="1">IFERROR(IF((ROW()-ROW(C$4))*CurrentSlotSize()&lt;=HOURSELAPSED(OFFSET('Operating Hours'!$B$2,COLUMN()-COLUMN($C$2),0,1,1),OFFSET('Operating Hours'!$C$2,COLUMN()-COLUMN($C$2),0,1,1)),TIME24(0,(HOUR(C$4)+((ROW()-ROW(C$4))*CurrentSlotSize()))*60,0),""),"")</f>
        <v/>
      </c>
      <c r="D81" s="2" t="str">
        <f ca="1">IFERROR(IF((ROW()-ROW(D$4))*CurrentSlotSize()&lt;=HOURSELAPSED(OFFSET('Operating Hours'!$B$2,COLUMN()-COLUMN($C$2),0,1,1),OFFSET('Operating Hours'!$C$2,COLUMN()-COLUMN($C$2),0,1,1)),TIME24(0,(HOUR(D$4)+((ROW()-ROW(D$4))*CurrentSlotSize()))*60+MINUTE(D$4),0),""),"")</f>
        <v/>
      </c>
      <c r="E81" s="2" t="str">
        <f ca="1">IFERROR(IF((ROW()-ROW(E$4))*CurrentSlotSize()&lt;=HOURSELAPSED(OFFSET('Operating Hours'!$B$2,COLUMN()-COLUMN($C$2),0,1,1),OFFSET('Operating Hours'!$C$2,COLUMN()-COLUMN($C$2),0,1,1)),TIME24(0,(HOUR(E$4)+((ROW()-ROW(E$4))*CurrentSlotSize()))*60+MINUTE(E$4),0),""),"")</f>
        <v/>
      </c>
      <c r="F81" s="2" t="str">
        <f ca="1">IFERROR(IF((ROW()-ROW(F$4))*CurrentSlotSize()&lt;=HOURSELAPSED(OFFSET('Operating Hours'!$B$2,COLUMN()-COLUMN($C$2),0,1,1),OFFSET('Operating Hours'!$C$2,COLUMN()-COLUMN($C$2),0,1,1)),TIME24(0,(HOUR(F$4)+((ROW()-ROW(F$4))*CurrentSlotSize()))*60+MINUTE(F$4),0),""),"")</f>
        <v/>
      </c>
      <c r="G81" s="2" t="str">
        <f ca="1">IFERROR(IF((ROW()-ROW(G$4))*CurrentSlotSize()&lt;=HOURSELAPSED(OFFSET('Operating Hours'!$B$2,COLUMN()-COLUMN($C$2),0,1,1),OFFSET('Operating Hours'!$C$2,COLUMN()-COLUMN($C$2),0,1,1)),TIME24(0,(HOUR(G$4)+((ROW()-ROW(G$4))*CurrentSlotSize()))*60+MINUTE(G$4),0),""),"")</f>
        <v/>
      </c>
      <c r="H81" s="2" t="str">
        <f ca="1">IFERROR(IF((ROW()-ROW(H$4))*CurrentSlotSize()&lt;=HOURSELAPSED(OFFSET('Operating Hours'!$B$2,COLUMN()-COLUMN($C$2),0,1,1),OFFSET('Operating Hours'!$C$2,COLUMN()-COLUMN($C$2),0,1,1)),TIME24(0,(HOUR(H$4)+((ROW()-ROW(H$4))*CurrentSlotSize()))*60+MINUTE(H$4),0),""),"")</f>
        <v/>
      </c>
      <c r="I81" s="2" t="str">
        <f ca="1">IFERROR(IF((ROW()-ROW(I$4))*CurrentSlotSize()&lt;=HOURSELAPSED(OFFSET('Operating Hours'!$B$2,COLUMN()-COLUMN($C$2),0,1,1),OFFSET('Operating Hours'!$C$2,COLUMN()-COLUMN($C$2),0,1,1)),TIME24(0,(HOUR(I$4)+((ROW()-ROW(I$4))*CurrentSlotSize()))*60+MINUTE(I$4),0),""),"")</f>
        <v/>
      </c>
      <c r="J81" s="2" t="e">
        <f ca="1">IF($J$2+((CurrentSlotSize()/24)*(ROW()-ROW($J$2)))&lt;$L$2,TIME24(0,HOUR($J$2)*60+60*CurrentSlotSize()*(ROW()-ROW($J$2)),0),"")</f>
        <v>#NAME?</v>
      </c>
    </row>
    <row r="82" spans="1:10">
      <c r="A82" s="2">
        <f>IF((ROW()-ROW($A$2))*CurrentSlotSize()*60&lt;=1440,TIME24(0,60*(ROW()-ROW($A$2))*CurrentSlotSize(),0),"")</f>
        <v>0.83333333333333304</v>
      </c>
      <c r="B82" s="2">
        <f t="shared" si="1"/>
        <v>0.82291666666666696</v>
      </c>
      <c r="C82" s="2" t="str">
        <f ca="1">IFERROR(IF((ROW()-ROW(C$4))*CurrentSlotSize()&lt;=HOURSELAPSED(OFFSET('Operating Hours'!$B$2,COLUMN()-COLUMN($C$2),0,1,1),OFFSET('Operating Hours'!$C$2,COLUMN()-COLUMN($C$2),0,1,1)),TIME24(0,(HOUR(C$4)+((ROW()-ROW(C$4))*CurrentSlotSize()))*60,0),""),"")</f>
        <v/>
      </c>
      <c r="D82" s="2" t="str">
        <f ca="1">IFERROR(IF((ROW()-ROW(D$4))*CurrentSlotSize()&lt;=HOURSELAPSED(OFFSET('Operating Hours'!$B$2,COLUMN()-COLUMN($C$2),0,1,1),OFFSET('Operating Hours'!$C$2,COLUMN()-COLUMN($C$2),0,1,1)),TIME24(0,(HOUR(D$4)+((ROW()-ROW(D$4))*CurrentSlotSize()))*60+MINUTE(D$4),0),""),"")</f>
        <v/>
      </c>
      <c r="E82" s="2" t="str">
        <f ca="1">IFERROR(IF((ROW()-ROW(E$4))*CurrentSlotSize()&lt;=HOURSELAPSED(OFFSET('Operating Hours'!$B$2,COLUMN()-COLUMN($C$2),0,1,1),OFFSET('Operating Hours'!$C$2,COLUMN()-COLUMN($C$2),0,1,1)),TIME24(0,(HOUR(E$4)+((ROW()-ROW(E$4))*CurrentSlotSize()))*60+MINUTE(E$4),0),""),"")</f>
        <v/>
      </c>
      <c r="F82" s="2" t="str">
        <f ca="1">IFERROR(IF((ROW()-ROW(F$4))*CurrentSlotSize()&lt;=HOURSELAPSED(OFFSET('Operating Hours'!$B$2,COLUMN()-COLUMN($C$2),0,1,1),OFFSET('Operating Hours'!$C$2,COLUMN()-COLUMN($C$2),0,1,1)),TIME24(0,(HOUR(F$4)+((ROW()-ROW(F$4))*CurrentSlotSize()))*60+MINUTE(F$4),0),""),"")</f>
        <v/>
      </c>
      <c r="G82" s="2" t="str">
        <f ca="1">IFERROR(IF((ROW()-ROW(G$4))*CurrentSlotSize()&lt;=HOURSELAPSED(OFFSET('Operating Hours'!$B$2,COLUMN()-COLUMN($C$2),0,1,1),OFFSET('Operating Hours'!$C$2,COLUMN()-COLUMN($C$2),0,1,1)),TIME24(0,(HOUR(G$4)+((ROW()-ROW(G$4))*CurrentSlotSize()))*60+MINUTE(G$4),0),""),"")</f>
        <v/>
      </c>
      <c r="H82" s="2" t="str">
        <f ca="1">IFERROR(IF((ROW()-ROW(H$4))*CurrentSlotSize()&lt;=HOURSELAPSED(OFFSET('Operating Hours'!$B$2,COLUMN()-COLUMN($C$2),0,1,1),OFFSET('Operating Hours'!$C$2,COLUMN()-COLUMN($C$2),0,1,1)),TIME24(0,(HOUR(H$4)+((ROW()-ROW(H$4))*CurrentSlotSize()))*60+MINUTE(H$4),0),""),"")</f>
        <v/>
      </c>
      <c r="I82" s="2" t="str">
        <f ca="1">IFERROR(IF((ROW()-ROW(I$4))*CurrentSlotSize()&lt;=HOURSELAPSED(OFFSET('Operating Hours'!$B$2,COLUMN()-COLUMN($C$2),0,1,1),OFFSET('Operating Hours'!$C$2,COLUMN()-COLUMN($C$2),0,1,1)),TIME24(0,(HOUR(I$4)+((ROW()-ROW(I$4))*CurrentSlotSize()))*60+MINUTE(I$4),0),""),"")</f>
        <v/>
      </c>
      <c r="J82" s="2" t="e">
        <f ca="1">IF($J$2+((CurrentSlotSize()/24)*(ROW()-ROW($J$2)))&lt;$L$2,TIME24(0,HOUR($J$2)*60+60*CurrentSlotSize()*(ROW()-ROW($J$2)),0),"")</f>
        <v>#NAME?</v>
      </c>
    </row>
    <row r="83" spans="1:10">
      <c r="A83" s="2">
        <f>IF((ROW()-ROW($A$2))*CurrentSlotSize()*60&lt;=1440,TIME24(0,60*(ROW()-ROW($A$2))*CurrentSlotSize(),0),"")</f>
        <v>0.84375</v>
      </c>
      <c r="B83" s="2">
        <f t="shared" si="1"/>
        <v>0.83333333333333304</v>
      </c>
      <c r="C83" s="2" t="str">
        <f ca="1">IFERROR(IF((ROW()-ROW(C$4))*CurrentSlotSize()&lt;=HOURSELAPSED(OFFSET('Operating Hours'!$B$2,COLUMN()-COLUMN($C$2),0,1,1),OFFSET('Operating Hours'!$C$2,COLUMN()-COLUMN($C$2),0,1,1)),TIME24(0,(HOUR(C$4)+((ROW()-ROW(C$4))*CurrentSlotSize()))*60,0),""),"")</f>
        <v/>
      </c>
      <c r="D83" s="2" t="str">
        <f ca="1">IFERROR(IF((ROW()-ROW(D$4))*CurrentSlotSize()&lt;=HOURSELAPSED(OFFSET('Operating Hours'!$B$2,COLUMN()-COLUMN($C$2),0,1,1),OFFSET('Operating Hours'!$C$2,COLUMN()-COLUMN($C$2),0,1,1)),TIME24(0,(HOUR(D$4)+((ROW()-ROW(D$4))*CurrentSlotSize()))*60+MINUTE(D$4),0),""),"")</f>
        <v/>
      </c>
      <c r="E83" s="2" t="str">
        <f ca="1">IFERROR(IF((ROW()-ROW(E$4))*CurrentSlotSize()&lt;=HOURSELAPSED(OFFSET('Operating Hours'!$B$2,COLUMN()-COLUMN($C$2),0,1,1),OFFSET('Operating Hours'!$C$2,COLUMN()-COLUMN($C$2),0,1,1)),TIME24(0,(HOUR(E$4)+((ROW()-ROW(E$4))*CurrentSlotSize()))*60+MINUTE(E$4),0),""),"")</f>
        <v/>
      </c>
      <c r="F83" s="2" t="str">
        <f ca="1">IFERROR(IF((ROW()-ROW(F$4))*CurrentSlotSize()&lt;=HOURSELAPSED(OFFSET('Operating Hours'!$B$2,COLUMN()-COLUMN($C$2),0,1,1),OFFSET('Operating Hours'!$C$2,COLUMN()-COLUMN($C$2),0,1,1)),TIME24(0,(HOUR(F$4)+((ROW()-ROW(F$4))*CurrentSlotSize()))*60+MINUTE(F$4),0),""),"")</f>
        <v/>
      </c>
      <c r="G83" s="2" t="str">
        <f ca="1">IFERROR(IF((ROW()-ROW(G$4))*CurrentSlotSize()&lt;=HOURSELAPSED(OFFSET('Operating Hours'!$B$2,COLUMN()-COLUMN($C$2),0,1,1),OFFSET('Operating Hours'!$C$2,COLUMN()-COLUMN($C$2),0,1,1)),TIME24(0,(HOUR(G$4)+((ROW()-ROW(G$4))*CurrentSlotSize()))*60+MINUTE(G$4),0),""),"")</f>
        <v/>
      </c>
      <c r="H83" s="2" t="str">
        <f ca="1">IFERROR(IF((ROW()-ROW(H$4))*CurrentSlotSize()&lt;=HOURSELAPSED(OFFSET('Operating Hours'!$B$2,COLUMN()-COLUMN($C$2),0,1,1),OFFSET('Operating Hours'!$C$2,COLUMN()-COLUMN($C$2),0,1,1)),TIME24(0,(HOUR(H$4)+((ROW()-ROW(H$4))*CurrentSlotSize()))*60+MINUTE(H$4),0),""),"")</f>
        <v/>
      </c>
      <c r="I83" s="2" t="str">
        <f ca="1">IFERROR(IF((ROW()-ROW(I$4))*CurrentSlotSize()&lt;=HOURSELAPSED(OFFSET('Operating Hours'!$B$2,COLUMN()-COLUMN($C$2),0,1,1),OFFSET('Operating Hours'!$C$2,COLUMN()-COLUMN($C$2),0,1,1)),TIME24(0,(HOUR(I$4)+((ROW()-ROW(I$4))*CurrentSlotSize()))*60+MINUTE(I$4),0),""),"")</f>
        <v/>
      </c>
      <c r="J83" s="2" t="e">
        <f ca="1">IF($J$2+((CurrentSlotSize()/24)*(ROW()-ROW($J$2)))&lt;$L$2,TIME24(0,HOUR($J$2)*60+60*CurrentSlotSize()*(ROW()-ROW($J$2)),0),"")</f>
        <v>#NAME?</v>
      </c>
    </row>
    <row r="84" spans="1:10">
      <c r="A84" s="2">
        <f>IF((ROW()-ROW($A$2))*CurrentSlotSize()*60&lt;=1440,TIME24(0,60*(ROW()-ROW($A$2))*CurrentSlotSize(),0),"")</f>
        <v>0.85416666666666696</v>
      </c>
      <c r="B84" s="2">
        <f t="shared" si="1"/>
        <v>0.84375</v>
      </c>
      <c r="C84" s="2" t="str">
        <f ca="1">IFERROR(IF((ROW()-ROW(C$4))*CurrentSlotSize()&lt;=HOURSELAPSED(OFFSET('Operating Hours'!$B$2,COLUMN()-COLUMN($C$2),0,1,1),OFFSET('Operating Hours'!$C$2,COLUMN()-COLUMN($C$2),0,1,1)),TIME24(0,(HOUR(C$4)+((ROW()-ROW(C$4))*CurrentSlotSize()))*60,0),""),"")</f>
        <v/>
      </c>
      <c r="D84" s="2" t="str">
        <f ca="1">IFERROR(IF((ROW()-ROW(D$4))*CurrentSlotSize()&lt;=HOURSELAPSED(OFFSET('Operating Hours'!$B$2,COLUMN()-COLUMN($C$2),0,1,1),OFFSET('Operating Hours'!$C$2,COLUMN()-COLUMN($C$2),0,1,1)),TIME24(0,(HOUR(D$4)+((ROW()-ROW(D$4))*CurrentSlotSize()))*60+MINUTE(D$4),0),""),"")</f>
        <v/>
      </c>
      <c r="E84" s="2" t="str">
        <f ca="1">IFERROR(IF((ROW()-ROW(E$4))*CurrentSlotSize()&lt;=HOURSELAPSED(OFFSET('Operating Hours'!$B$2,COLUMN()-COLUMN($C$2),0,1,1),OFFSET('Operating Hours'!$C$2,COLUMN()-COLUMN($C$2),0,1,1)),TIME24(0,(HOUR(E$4)+((ROW()-ROW(E$4))*CurrentSlotSize()))*60+MINUTE(E$4),0),""),"")</f>
        <v/>
      </c>
      <c r="F84" s="2" t="str">
        <f ca="1">IFERROR(IF((ROW()-ROW(F$4))*CurrentSlotSize()&lt;=HOURSELAPSED(OFFSET('Operating Hours'!$B$2,COLUMN()-COLUMN($C$2),0,1,1),OFFSET('Operating Hours'!$C$2,COLUMN()-COLUMN($C$2),0,1,1)),TIME24(0,(HOUR(F$4)+((ROW()-ROW(F$4))*CurrentSlotSize()))*60+MINUTE(F$4),0),""),"")</f>
        <v/>
      </c>
      <c r="G84" s="2" t="str">
        <f ca="1">IFERROR(IF((ROW()-ROW(G$4))*CurrentSlotSize()&lt;=HOURSELAPSED(OFFSET('Operating Hours'!$B$2,COLUMN()-COLUMN($C$2),0,1,1),OFFSET('Operating Hours'!$C$2,COLUMN()-COLUMN($C$2),0,1,1)),TIME24(0,(HOUR(G$4)+((ROW()-ROW(G$4))*CurrentSlotSize()))*60+MINUTE(G$4),0),""),"")</f>
        <v/>
      </c>
      <c r="H84" s="2" t="str">
        <f ca="1">IFERROR(IF((ROW()-ROW(H$4))*CurrentSlotSize()&lt;=HOURSELAPSED(OFFSET('Operating Hours'!$B$2,COLUMN()-COLUMN($C$2),0,1,1),OFFSET('Operating Hours'!$C$2,COLUMN()-COLUMN($C$2),0,1,1)),TIME24(0,(HOUR(H$4)+((ROW()-ROW(H$4))*CurrentSlotSize()))*60+MINUTE(H$4),0),""),"")</f>
        <v/>
      </c>
      <c r="I84" s="2" t="str">
        <f ca="1">IFERROR(IF((ROW()-ROW(I$4))*CurrentSlotSize()&lt;=HOURSELAPSED(OFFSET('Operating Hours'!$B$2,COLUMN()-COLUMN($C$2),0,1,1),OFFSET('Operating Hours'!$C$2,COLUMN()-COLUMN($C$2),0,1,1)),TIME24(0,(HOUR(I$4)+((ROW()-ROW(I$4))*CurrentSlotSize()))*60+MINUTE(I$4),0),""),"")</f>
        <v/>
      </c>
      <c r="J84" s="2" t="e">
        <f ca="1">IF($J$2+((CurrentSlotSize()/24)*(ROW()-ROW($J$2)))&lt;$L$2,TIME24(0,HOUR($J$2)*60+60*CurrentSlotSize()*(ROW()-ROW($J$2)),0),"")</f>
        <v>#NAME?</v>
      </c>
    </row>
    <row r="85" spans="1:10">
      <c r="A85" s="2">
        <f>IF((ROW()-ROW($A$2))*CurrentSlotSize()*60&lt;=1440,TIME24(0,60*(ROW()-ROW($A$2))*CurrentSlotSize(),0),"")</f>
        <v>0.86458333333333304</v>
      </c>
      <c r="B85" s="2">
        <f t="shared" si="1"/>
        <v>0.85416666666666696</v>
      </c>
      <c r="C85" s="2" t="str">
        <f ca="1">IFERROR(IF((ROW()-ROW(C$4))*CurrentSlotSize()&lt;=HOURSELAPSED(OFFSET('Operating Hours'!$B$2,COLUMN()-COLUMN($C$2),0,1,1),OFFSET('Operating Hours'!$C$2,COLUMN()-COLUMN($C$2),0,1,1)),TIME24(0,(HOUR(C$4)+((ROW()-ROW(C$4))*CurrentSlotSize()))*60,0),""),"")</f>
        <v/>
      </c>
      <c r="D85" s="2" t="str">
        <f ca="1">IFERROR(IF((ROW()-ROW(D$4))*CurrentSlotSize()&lt;=HOURSELAPSED(OFFSET('Operating Hours'!$B$2,COLUMN()-COLUMN($C$2),0,1,1),OFFSET('Operating Hours'!$C$2,COLUMN()-COLUMN($C$2),0,1,1)),TIME24(0,(HOUR(D$4)+((ROW()-ROW(D$4))*CurrentSlotSize()))*60+MINUTE(D$4),0),""),"")</f>
        <v/>
      </c>
      <c r="E85" s="2" t="str">
        <f ca="1">IFERROR(IF((ROW()-ROW(E$4))*CurrentSlotSize()&lt;=HOURSELAPSED(OFFSET('Operating Hours'!$B$2,COLUMN()-COLUMN($C$2),0,1,1),OFFSET('Operating Hours'!$C$2,COLUMN()-COLUMN($C$2),0,1,1)),TIME24(0,(HOUR(E$4)+((ROW()-ROW(E$4))*CurrentSlotSize()))*60+MINUTE(E$4),0),""),"")</f>
        <v/>
      </c>
      <c r="F85" s="2" t="str">
        <f ca="1">IFERROR(IF((ROW()-ROW(F$4))*CurrentSlotSize()&lt;=HOURSELAPSED(OFFSET('Operating Hours'!$B$2,COLUMN()-COLUMN($C$2),0,1,1),OFFSET('Operating Hours'!$C$2,COLUMN()-COLUMN($C$2),0,1,1)),TIME24(0,(HOUR(F$4)+((ROW()-ROW(F$4))*CurrentSlotSize()))*60+MINUTE(F$4),0),""),"")</f>
        <v/>
      </c>
      <c r="G85" s="2" t="str">
        <f ca="1">IFERROR(IF((ROW()-ROW(G$4))*CurrentSlotSize()&lt;=HOURSELAPSED(OFFSET('Operating Hours'!$B$2,COLUMN()-COLUMN($C$2),0,1,1),OFFSET('Operating Hours'!$C$2,COLUMN()-COLUMN($C$2),0,1,1)),TIME24(0,(HOUR(G$4)+((ROW()-ROW(G$4))*CurrentSlotSize()))*60+MINUTE(G$4),0),""),"")</f>
        <v/>
      </c>
      <c r="H85" s="2" t="str">
        <f ca="1">IFERROR(IF((ROW()-ROW(H$4))*CurrentSlotSize()&lt;=HOURSELAPSED(OFFSET('Operating Hours'!$B$2,COLUMN()-COLUMN($C$2),0,1,1),OFFSET('Operating Hours'!$C$2,COLUMN()-COLUMN($C$2),0,1,1)),TIME24(0,(HOUR(H$4)+((ROW()-ROW(H$4))*CurrentSlotSize()))*60+MINUTE(H$4),0),""),"")</f>
        <v/>
      </c>
      <c r="I85" s="2" t="str">
        <f ca="1">IFERROR(IF((ROW()-ROW(I$4))*CurrentSlotSize()&lt;=HOURSELAPSED(OFFSET('Operating Hours'!$B$2,COLUMN()-COLUMN($C$2),0,1,1),OFFSET('Operating Hours'!$C$2,COLUMN()-COLUMN($C$2),0,1,1)),TIME24(0,(HOUR(I$4)+((ROW()-ROW(I$4))*CurrentSlotSize()))*60+MINUTE(I$4),0),""),"")</f>
        <v/>
      </c>
      <c r="J85" s="2" t="e">
        <f ca="1">IF($J$2+((CurrentSlotSize()/24)*(ROW()-ROW($J$2)))&lt;$L$2,TIME24(0,HOUR($J$2)*60+60*CurrentSlotSize()*(ROW()-ROW($J$2)),0),"")</f>
        <v>#NAME?</v>
      </c>
    </row>
    <row r="86" spans="1:10">
      <c r="A86" s="2">
        <f>IF((ROW()-ROW($A$2))*CurrentSlotSize()*60&lt;=1440,TIME24(0,60*(ROW()-ROW($A$2))*CurrentSlotSize(),0),"")</f>
        <v>0.875</v>
      </c>
      <c r="B86" s="2">
        <f t="shared" si="1"/>
        <v>0.86458333333333304</v>
      </c>
      <c r="C86" s="2" t="str">
        <f ca="1">IFERROR(IF((ROW()-ROW(C$4))*CurrentSlotSize()&lt;=HOURSELAPSED(OFFSET('Operating Hours'!$B$2,COLUMN()-COLUMN($C$2),0,1,1),OFFSET('Operating Hours'!$C$2,COLUMN()-COLUMN($C$2),0,1,1)),TIME24(0,(HOUR(C$4)+((ROW()-ROW(C$4))*CurrentSlotSize()))*60,0),""),"")</f>
        <v/>
      </c>
      <c r="D86" s="2" t="str">
        <f ca="1">IFERROR(IF((ROW()-ROW(D$4))*CurrentSlotSize()&lt;=HOURSELAPSED(OFFSET('Operating Hours'!$B$2,COLUMN()-COLUMN($C$2),0,1,1),OFFSET('Operating Hours'!$C$2,COLUMN()-COLUMN($C$2),0,1,1)),TIME24(0,(HOUR(D$4)+((ROW()-ROW(D$4))*CurrentSlotSize()))*60+MINUTE(D$4),0),""),"")</f>
        <v/>
      </c>
      <c r="E86" s="2" t="str">
        <f ca="1">IFERROR(IF((ROW()-ROW(E$4))*CurrentSlotSize()&lt;=HOURSELAPSED(OFFSET('Operating Hours'!$B$2,COLUMN()-COLUMN($C$2),0,1,1),OFFSET('Operating Hours'!$C$2,COLUMN()-COLUMN($C$2),0,1,1)),TIME24(0,(HOUR(E$4)+((ROW()-ROW(E$4))*CurrentSlotSize()))*60+MINUTE(E$4),0),""),"")</f>
        <v/>
      </c>
      <c r="F86" s="2" t="str">
        <f ca="1">IFERROR(IF((ROW()-ROW(F$4))*CurrentSlotSize()&lt;=HOURSELAPSED(OFFSET('Operating Hours'!$B$2,COLUMN()-COLUMN($C$2),0,1,1),OFFSET('Operating Hours'!$C$2,COLUMN()-COLUMN($C$2),0,1,1)),TIME24(0,(HOUR(F$4)+((ROW()-ROW(F$4))*CurrentSlotSize()))*60+MINUTE(F$4),0),""),"")</f>
        <v/>
      </c>
      <c r="G86" s="2" t="str">
        <f ca="1">IFERROR(IF((ROW()-ROW(G$4))*CurrentSlotSize()&lt;=HOURSELAPSED(OFFSET('Operating Hours'!$B$2,COLUMN()-COLUMN($C$2),0,1,1),OFFSET('Operating Hours'!$C$2,COLUMN()-COLUMN($C$2),0,1,1)),TIME24(0,(HOUR(G$4)+((ROW()-ROW(G$4))*CurrentSlotSize()))*60+MINUTE(G$4),0),""),"")</f>
        <v/>
      </c>
      <c r="H86" s="2" t="str">
        <f ca="1">IFERROR(IF((ROW()-ROW(H$4))*CurrentSlotSize()&lt;=HOURSELAPSED(OFFSET('Operating Hours'!$B$2,COLUMN()-COLUMN($C$2),0,1,1),OFFSET('Operating Hours'!$C$2,COLUMN()-COLUMN($C$2),0,1,1)),TIME24(0,(HOUR(H$4)+((ROW()-ROW(H$4))*CurrentSlotSize()))*60+MINUTE(H$4),0),""),"")</f>
        <v/>
      </c>
      <c r="I86" s="2" t="str">
        <f ca="1">IFERROR(IF((ROW()-ROW(I$4))*CurrentSlotSize()&lt;=HOURSELAPSED(OFFSET('Operating Hours'!$B$2,COLUMN()-COLUMN($C$2),0,1,1),OFFSET('Operating Hours'!$C$2,COLUMN()-COLUMN($C$2),0,1,1)),TIME24(0,(HOUR(I$4)+((ROW()-ROW(I$4))*CurrentSlotSize()))*60+MINUTE(I$4),0),""),"")</f>
        <v/>
      </c>
      <c r="J86" s="2" t="e">
        <f ca="1">IF($J$2+((CurrentSlotSize()/24)*(ROW()-ROW($J$2)))&lt;$L$2,TIME24(0,HOUR($J$2)*60+60*CurrentSlotSize()*(ROW()-ROW($J$2)),0),"")</f>
        <v>#NAME?</v>
      </c>
    </row>
    <row r="87" spans="1:10">
      <c r="A87" s="2">
        <f>IF((ROW()-ROW($A$2))*CurrentSlotSize()*60&lt;=1440,TIME24(0,60*(ROW()-ROW($A$2))*CurrentSlotSize(),0),"")</f>
        <v>0.88541666666666696</v>
      </c>
      <c r="B87" s="2">
        <f t="shared" si="1"/>
        <v>0.875</v>
      </c>
      <c r="C87" s="2" t="str">
        <f ca="1">IFERROR(IF((ROW()-ROW(C$4))*CurrentSlotSize()&lt;=HOURSELAPSED(OFFSET('Operating Hours'!$B$2,COLUMN()-COLUMN($C$2),0,1,1),OFFSET('Operating Hours'!$C$2,COLUMN()-COLUMN($C$2),0,1,1)),TIME24(0,(HOUR(C$4)+((ROW()-ROW(C$4))*CurrentSlotSize()))*60,0),""),"")</f>
        <v/>
      </c>
      <c r="D87" s="2" t="str">
        <f ca="1">IFERROR(IF((ROW()-ROW(D$4))*CurrentSlotSize()&lt;=HOURSELAPSED(OFFSET('Operating Hours'!$B$2,COLUMN()-COLUMN($C$2),0,1,1),OFFSET('Operating Hours'!$C$2,COLUMN()-COLUMN($C$2),0,1,1)),TIME24(0,(HOUR(D$4)+((ROW()-ROW(D$4))*CurrentSlotSize()))*60+MINUTE(D$4),0),""),"")</f>
        <v/>
      </c>
      <c r="E87" s="2" t="str">
        <f ca="1">IFERROR(IF((ROW()-ROW(E$4))*CurrentSlotSize()&lt;=HOURSELAPSED(OFFSET('Operating Hours'!$B$2,COLUMN()-COLUMN($C$2),0,1,1),OFFSET('Operating Hours'!$C$2,COLUMN()-COLUMN($C$2),0,1,1)),TIME24(0,(HOUR(E$4)+((ROW()-ROW(E$4))*CurrentSlotSize()))*60+MINUTE(E$4),0),""),"")</f>
        <v/>
      </c>
      <c r="F87" s="2" t="str">
        <f ca="1">IFERROR(IF((ROW()-ROW(F$4))*CurrentSlotSize()&lt;=HOURSELAPSED(OFFSET('Operating Hours'!$B$2,COLUMN()-COLUMN($C$2),0,1,1),OFFSET('Operating Hours'!$C$2,COLUMN()-COLUMN($C$2),0,1,1)),TIME24(0,(HOUR(F$4)+((ROW()-ROW(F$4))*CurrentSlotSize()))*60+MINUTE(F$4),0),""),"")</f>
        <v/>
      </c>
      <c r="G87" s="2" t="str">
        <f ca="1">IFERROR(IF((ROW()-ROW(G$4))*CurrentSlotSize()&lt;=HOURSELAPSED(OFFSET('Operating Hours'!$B$2,COLUMN()-COLUMN($C$2),0,1,1),OFFSET('Operating Hours'!$C$2,COLUMN()-COLUMN($C$2),0,1,1)),TIME24(0,(HOUR(G$4)+((ROW()-ROW(G$4))*CurrentSlotSize()))*60+MINUTE(G$4),0),""),"")</f>
        <v/>
      </c>
      <c r="H87" s="2" t="str">
        <f ca="1">IFERROR(IF((ROW()-ROW(H$4))*CurrentSlotSize()&lt;=HOURSELAPSED(OFFSET('Operating Hours'!$B$2,COLUMN()-COLUMN($C$2),0,1,1),OFFSET('Operating Hours'!$C$2,COLUMN()-COLUMN($C$2),0,1,1)),TIME24(0,(HOUR(H$4)+((ROW()-ROW(H$4))*CurrentSlotSize()))*60+MINUTE(H$4),0),""),"")</f>
        <v/>
      </c>
      <c r="I87" s="2" t="str">
        <f ca="1">IFERROR(IF((ROW()-ROW(I$4))*CurrentSlotSize()&lt;=HOURSELAPSED(OFFSET('Operating Hours'!$B$2,COLUMN()-COLUMN($C$2),0,1,1),OFFSET('Operating Hours'!$C$2,COLUMN()-COLUMN($C$2),0,1,1)),TIME24(0,(HOUR(I$4)+((ROW()-ROW(I$4))*CurrentSlotSize()))*60+MINUTE(I$4),0),""),"")</f>
        <v/>
      </c>
      <c r="J87" s="2" t="e">
        <f ca="1">IF($J$2+((CurrentSlotSize()/24)*(ROW()-ROW($J$2)))&lt;$L$2,TIME24(0,HOUR($J$2)*60+60*CurrentSlotSize()*(ROW()-ROW($J$2)),0),"")</f>
        <v>#NAME?</v>
      </c>
    </row>
    <row r="88" spans="1:10">
      <c r="A88" s="2">
        <f>IF((ROW()-ROW($A$2))*CurrentSlotSize()*60&lt;=1440,TIME24(0,60*(ROW()-ROW($A$2))*CurrentSlotSize(),0),"")</f>
        <v>0.89583333333333304</v>
      </c>
      <c r="B88" s="2">
        <f t="shared" si="1"/>
        <v>0.88541666666666696</v>
      </c>
      <c r="C88" s="2" t="str">
        <f ca="1">IFERROR(IF((ROW()-ROW(C$4))*CurrentSlotSize()&lt;=HOURSELAPSED(OFFSET('Operating Hours'!$B$2,COLUMN()-COLUMN($C$2),0,1,1),OFFSET('Operating Hours'!$C$2,COLUMN()-COLUMN($C$2),0,1,1)),TIME24(0,(HOUR(C$4)+((ROW()-ROW(C$4))*CurrentSlotSize()))*60,0),""),"")</f>
        <v/>
      </c>
      <c r="D88" s="2" t="str">
        <f ca="1">IFERROR(IF((ROW()-ROW(D$4))*CurrentSlotSize()&lt;=HOURSELAPSED(OFFSET('Operating Hours'!$B$2,COLUMN()-COLUMN($C$2),0,1,1),OFFSET('Operating Hours'!$C$2,COLUMN()-COLUMN($C$2),0,1,1)),TIME24(0,(HOUR(D$4)+((ROW()-ROW(D$4))*CurrentSlotSize()))*60+MINUTE(D$4),0),""),"")</f>
        <v/>
      </c>
      <c r="E88" s="2" t="str">
        <f ca="1">IFERROR(IF((ROW()-ROW(E$4))*CurrentSlotSize()&lt;=HOURSELAPSED(OFFSET('Operating Hours'!$B$2,COLUMN()-COLUMN($C$2),0,1,1),OFFSET('Operating Hours'!$C$2,COLUMN()-COLUMN($C$2),0,1,1)),TIME24(0,(HOUR(E$4)+((ROW()-ROW(E$4))*CurrentSlotSize()))*60+MINUTE(E$4),0),""),"")</f>
        <v/>
      </c>
      <c r="F88" s="2" t="str">
        <f ca="1">IFERROR(IF((ROW()-ROW(F$4))*CurrentSlotSize()&lt;=HOURSELAPSED(OFFSET('Operating Hours'!$B$2,COLUMN()-COLUMN($C$2),0,1,1),OFFSET('Operating Hours'!$C$2,COLUMN()-COLUMN($C$2),0,1,1)),TIME24(0,(HOUR(F$4)+((ROW()-ROW(F$4))*CurrentSlotSize()))*60+MINUTE(F$4),0),""),"")</f>
        <v/>
      </c>
      <c r="G88" s="2" t="str">
        <f ca="1">IFERROR(IF((ROW()-ROW(G$4))*CurrentSlotSize()&lt;=HOURSELAPSED(OFFSET('Operating Hours'!$B$2,COLUMN()-COLUMN($C$2),0,1,1),OFFSET('Operating Hours'!$C$2,COLUMN()-COLUMN($C$2),0,1,1)),TIME24(0,(HOUR(G$4)+((ROW()-ROW(G$4))*CurrentSlotSize()))*60+MINUTE(G$4),0),""),"")</f>
        <v/>
      </c>
      <c r="H88" s="2" t="str">
        <f ca="1">IFERROR(IF((ROW()-ROW(H$4))*CurrentSlotSize()&lt;=HOURSELAPSED(OFFSET('Operating Hours'!$B$2,COLUMN()-COLUMN($C$2),0,1,1),OFFSET('Operating Hours'!$C$2,COLUMN()-COLUMN($C$2),0,1,1)),TIME24(0,(HOUR(H$4)+((ROW()-ROW(H$4))*CurrentSlotSize()))*60+MINUTE(H$4),0),""),"")</f>
        <v/>
      </c>
      <c r="I88" s="2" t="str">
        <f ca="1">IFERROR(IF((ROW()-ROW(I$4))*CurrentSlotSize()&lt;=HOURSELAPSED(OFFSET('Operating Hours'!$B$2,COLUMN()-COLUMN($C$2),0,1,1),OFFSET('Operating Hours'!$C$2,COLUMN()-COLUMN($C$2),0,1,1)),TIME24(0,(HOUR(I$4)+((ROW()-ROW(I$4))*CurrentSlotSize()))*60+MINUTE(I$4),0),""),"")</f>
        <v/>
      </c>
      <c r="J88" s="2" t="e">
        <f ca="1">IF($J$2+((CurrentSlotSize()/24)*(ROW()-ROW($J$2)))&lt;$L$2,TIME24(0,HOUR($J$2)*60+60*CurrentSlotSize()*(ROW()-ROW($J$2)),0),"")</f>
        <v>#NAME?</v>
      </c>
    </row>
    <row r="89" spans="1:10">
      <c r="A89" s="2">
        <f>IF((ROW()-ROW($A$2))*CurrentSlotSize()*60&lt;=1440,TIME24(0,60*(ROW()-ROW($A$2))*CurrentSlotSize(),0),"")</f>
        <v>0.90625</v>
      </c>
      <c r="B89" s="2">
        <f t="shared" si="1"/>
        <v>0.89583333333333304</v>
      </c>
      <c r="C89" s="2" t="str">
        <f ca="1">IFERROR(IF((ROW()-ROW(C$4))*CurrentSlotSize()&lt;=HOURSELAPSED(OFFSET('Operating Hours'!$B$2,COLUMN()-COLUMN($C$2),0,1,1),OFFSET('Operating Hours'!$C$2,COLUMN()-COLUMN($C$2),0,1,1)),TIME24(0,(HOUR(C$4)+((ROW()-ROW(C$4))*CurrentSlotSize()))*60,0),""),"")</f>
        <v/>
      </c>
      <c r="D89" s="2" t="str">
        <f ca="1">IFERROR(IF((ROW()-ROW(D$4))*CurrentSlotSize()&lt;=HOURSELAPSED(OFFSET('Operating Hours'!$B$2,COLUMN()-COLUMN($C$2),0,1,1),OFFSET('Operating Hours'!$C$2,COLUMN()-COLUMN($C$2),0,1,1)),TIME24(0,(HOUR(D$4)+((ROW()-ROW(D$4))*CurrentSlotSize()))*60+MINUTE(D$4),0),""),"")</f>
        <v/>
      </c>
      <c r="E89" s="2" t="str">
        <f ca="1">IFERROR(IF((ROW()-ROW(E$4))*CurrentSlotSize()&lt;=HOURSELAPSED(OFFSET('Operating Hours'!$B$2,COLUMN()-COLUMN($C$2),0,1,1),OFFSET('Operating Hours'!$C$2,COLUMN()-COLUMN($C$2),0,1,1)),TIME24(0,(HOUR(E$4)+((ROW()-ROW(E$4))*CurrentSlotSize()))*60+MINUTE(E$4),0),""),"")</f>
        <v/>
      </c>
      <c r="F89" s="2" t="str">
        <f ca="1">IFERROR(IF((ROW()-ROW(F$4))*CurrentSlotSize()&lt;=HOURSELAPSED(OFFSET('Operating Hours'!$B$2,COLUMN()-COLUMN($C$2),0,1,1),OFFSET('Operating Hours'!$C$2,COLUMN()-COLUMN($C$2),0,1,1)),TIME24(0,(HOUR(F$4)+((ROW()-ROW(F$4))*CurrentSlotSize()))*60+MINUTE(F$4),0),""),"")</f>
        <v/>
      </c>
      <c r="G89" s="2" t="str">
        <f ca="1">IFERROR(IF((ROW()-ROW(G$4))*CurrentSlotSize()&lt;=HOURSELAPSED(OFFSET('Operating Hours'!$B$2,COLUMN()-COLUMN($C$2),0,1,1),OFFSET('Operating Hours'!$C$2,COLUMN()-COLUMN($C$2),0,1,1)),TIME24(0,(HOUR(G$4)+((ROW()-ROW(G$4))*CurrentSlotSize()))*60+MINUTE(G$4),0),""),"")</f>
        <v/>
      </c>
      <c r="H89" s="2" t="str">
        <f ca="1">IFERROR(IF((ROW()-ROW(H$4))*CurrentSlotSize()&lt;=HOURSELAPSED(OFFSET('Operating Hours'!$B$2,COLUMN()-COLUMN($C$2),0,1,1),OFFSET('Operating Hours'!$C$2,COLUMN()-COLUMN($C$2),0,1,1)),TIME24(0,(HOUR(H$4)+((ROW()-ROW(H$4))*CurrentSlotSize()))*60+MINUTE(H$4),0),""),"")</f>
        <v/>
      </c>
      <c r="I89" s="2" t="str">
        <f ca="1">IFERROR(IF((ROW()-ROW(I$4))*CurrentSlotSize()&lt;=HOURSELAPSED(OFFSET('Operating Hours'!$B$2,COLUMN()-COLUMN($C$2),0,1,1),OFFSET('Operating Hours'!$C$2,COLUMN()-COLUMN($C$2),0,1,1)),TIME24(0,(HOUR(I$4)+((ROW()-ROW(I$4))*CurrentSlotSize()))*60+MINUTE(I$4),0),""),"")</f>
        <v/>
      </c>
      <c r="J89" s="2" t="e">
        <f ca="1">IF($J$2+((CurrentSlotSize()/24)*(ROW()-ROW($J$2)))&lt;$L$2,TIME24(0,HOUR($J$2)*60+60*CurrentSlotSize()*(ROW()-ROW($J$2)),0),"")</f>
        <v>#NAME?</v>
      </c>
    </row>
    <row r="90" spans="1:10">
      <c r="A90" s="2">
        <f>IF((ROW()-ROW($A$2))*CurrentSlotSize()*60&lt;=1440,TIME24(0,60*(ROW()-ROW($A$2))*CurrentSlotSize(),0),"")</f>
        <v>0.91666666666666696</v>
      </c>
      <c r="B90" s="2">
        <f t="shared" si="1"/>
        <v>0.90625</v>
      </c>
      <c r="C90" s="2" t="str">
        <f ca="1">IFERROR(IF((ROW()-ROW(C$4))*CurrentSlotSize()&lt;=HOURSELAPSED(OFFSET('Operating Hours'!$B$2,COLUMN()-COLUMN($C$2),0,1,1),OFFSET('Operating Hours'!$C$2,COLUMN()-COLUMN($C$2),0,1,1)),TIME24(0,(HOUR(C$4)+((ROW()-ROW(C$4))*CurrentSlotSize()))*60,0),""),"")</f>
        <v/>
      </c>
      <c r="D90" s="2" t="str">
        <f ca="1">IFERROR(IF((ROW()-ROW(D$4))*CurrentSlotSize()&lt;=HOURSELAPSED(OFFSET('Operating Hours'!$B$2,COLUMN()-COLUMN($C$2),0,1,1),OFFSET('Operating Hours'!$C$2,COLUMN()-COLUMN($C$2),0,1,1)),TIME24(0,(HOUR(D$4)+((ROW()-ROW(D$4))*CurrentSlotSize()))*60+MINUTE(D$4),0),""),"")</f>
        <v/>
      </c>
      <c r="E90" s="2" t="str">
        <f ca="1">IFERROR(IF((ROW()-ROW(E$4))*CurrentSlotSize()&lt;=HOURSELAPSED(OFFSET('Operating Hours'!$B$2,COLUMN()-COLUMN($C$2),0,1,1),OFFSET('Operating Hours'!$C$2,COLUMN()-COLUMN($C$2),0,1,1)),TIME24(0,(HOUR(E$4)+((ROW()-ROW(E$4))*CurrentSlotSize()))*60+MINUTE(E$4),0),""),"")</f>
        <v/>
      </c>
      <c r="F90" s="2" t="str">
        <f ca="1">IFERROR(IF((ROW()-ROW(F$4))*CurrentSlotSize()&lt;=HOURSELAPSED(OFFSET('Operating Hours'!$B$2,COLUMN()-COLUMN($C$2),0,1,1),OFFSET('Operating Hours'!$C$2,COLUMN()-COLUMN($C$2),0,1,1)),TIME24(0,(HOUR(F$4)+((ROW()-ROW(F$4))*CurrentSlotSize()))*60+MINUTE(F$4),0),""),"")</f>
        <v/>
      </c>
      <c r="G90" s="2" t="str">
        <f ca="1">IFERROR(IF((ROW()-ROW(G$4))*CurrentSlotSize()&lt;=HOURSELAPSED(OFFSET('Operating Hours'!$B$2,COLUMN()-COLUMN($C$2),0,1,1),OFFSET('Operating Hours'!$C$2,COLUMN()-COLUMN($C$2),0,1,1)),TIME24(0,(HOUR(G$4)+((ROW()-ROW(G$4))*CurrentSlotSize()))*60+MINUTE(G$4),0),""),"")</f>
        <v/>
      </c>
      <c r="H90" s="2" t="str">
        <f ca="1">IFERROR(IF((ROW()-ROW(H$4))*CurrentSlotSize()&lt;=HOURSELAPSED(OFFSET('Operating Hours'!$B$2,COLUMN()-COLUMN($C$2),0,1,1),OFFSET('Operating Hours'!$C$2,COLUMN()-COLUMN($C$2),0,1,1)),TIME24(0,(HOUR(H$4)+((ROW()-ROW(H$4))*CurrentSlotSize()))*60+MINUTE(H$4),0),""),"")</f>
        <v/>
      </c>
      <c r="I90" s="2" t="str">
        <f ca="1">IFERROR(IF((ROW()-ROW(I$4))*CurrentSlotSize()&lt;=HOURSELAPSED(OFFSET('Operating Hours'!$B$2,COLUMN()-COLUMN($C$2),0,1,1),OFFSET('Operating Hours'!$C$2,COLUMN()-COLUMN($C$2),0,1,1)),TIME24(0,(HOUR(I$4)+((ROW()-ROW(I$4))*CurrentSlotSize()))*60+MINUTE(I$4),0),""),"")</f>
        <v/>
      </c>
      <c r="J90" s="2" t="e">
        <f ca="1">IF($J$2+((CurrentSlotSize()/24)*(ROW()-ROW($J$2)))&lt;$L$2,TIME24(0,HOUR($J$2)*60+60*CurrentSlotSize()*(ROW()-ROW($J$2)),0),"")</f>
        <v>#NAME?</v>
      </c>
    </row>
    <row r="91" spans="1:10">
      <c r="A91" s="2">
        <f>IF((ROW()-ROW($A$2))*CurrentSlotSize()*60&lt;=1440,TIME24(0,60*(ROW()-ROW($A$2))*CurrentSlotSize(),0),"")</f>
        <v>0.92708333333333304</v>
      </c>
      <c r="B91" s="2">
        <f t="shared" si="1"/>
        <v>0.91666666666666696</v>
      </c>
      <c r="C91" s="2" t="str">
        <f ca="1">IFERROR(IF((ROW()-ROW(C$4))*CurrentSlotSize()&lt;=HOURSELAPSED(OFFSET('Operating Hours'!$B$2,COLUMN()-COLUMN($C$2),0,1,1),OFFSET('Operating Hours'!$C$2,COLUMN()-COLUMN($C$2),0,1,1)),TIME24(0,(HOUR(C$4)+((ROW()-ROW(C$4))*CurrentSlotSize()))*60,0),""),"")</f>
        <v/>
      </c>
      <c r="D91" s="2" t="str">
        <f ca="1">IFERROR(IF((ROW()-ROW(D$4))*CurrentSlotSize()&lt;=HOURSELAPSED(OFFSET('Operating Hours'!$B$2,COLUMN()-COLUMN($C$2),0,1,1),OFFSET('Operating Hours'!$C$2,COLUMN()-COLUMN($C$2),0,1,1)),TIME24(0,(HOUR(D$4)+((ROW()-ROW(D$4))*CurrentSlotSize()))*60+MINUTE(D$4),0),""),"")</f>
        <v/>
      </c>
      <c r="E91" s="2" t="str">
        <f ca="1">IFERROR(IF((ROW()-ROW(E$4))*CurrentSlotSize()&lt;=HOURSELAPSED(OFFSET('Operating Hours'!$B$2,COLUMN()-COLUMN($C$2),0,1,1),OFFSET('Operating Hours'!$C$2,COLUMN()-COLUMN($C$2),0,1,1)),TIME24(0,(HOUR(E$4)+((ROW()-ROW(E$4))*CurrentSlotSize()))*60+MINUTE(E$4),0),""),"")</f>
        <v/>
      </c>
      <c r="F91" s="2" t="str">
        <f ca="1">IFERROR(IF((ROW()-ROW(F$4))*CurrentSlotSize()&lt;=HOURSELAPSED(OFFSET('Operating Hours'!$B$2,COLUMN()-COLUMN($C$2),0,1,1),OFFSET('Operating Hours'!$C$2,COLUMN()-COLUMN($C$2),0,1,1)),TIME24(0,(HOUR(F$4)+((ROW()-ROW(F$4))*CurrentSlotSize()))*60+MINUTE(F$4),0),""),"")</f>
        <v/>
      </c>
      <c r="G91" s="2" t="str">
        <f ca="1">IFERROR(IF((ROW()-ROW(G$4))*CurrentSlotSize()&lt;=HOURSELAPSED(OFFSET('Operating Hours'!$B$2,COLUMN()-COLUMN($C$2),0,1,1),OFFSET('Operating Hours'!$C$2,COLUMN()-COLUMN($C$2),0,1,1)),TIME24(0,(HOUR(G$4)+((ROW()-ROW(G$4))*CurrentSlotSize()))*60+MINUTE(G$4),0),""),"")</f>
        <v/>
      </c>
      <c r="H91" s="2" t="str">
        <f ca="1">IFERROR(IF((ROW()-ROW(H$4))*CurrentSlotSize()&lt;=HOURSELAPSED(OFFSET('Operating Hours'!$B$2,COLUMN()-COLUMN($C$2),0,1,1),OFFSET('Operating Hours'!$C$2,COLUMN()-COLUMN($C$2),0,1,1)),TIME24(0,(HOUR(H$4)+((ROW()-ROW(H$4))*CurrentSlotSize()))*60+MINUTE(H$4),0),""),"")</f>
        <v/>
      </c>
      <c r="I91" s="2" t="str">
        <f ca="1">IFERROR(IF((ROW()-ROW(I$4))*CurrentSlotSize()&lt;=HOURSELAPSED(OFFSET('Operating Hours'!$B$2,COLUMN()-COLUMN($C$2),0,1,1),OFFSET('Operating Hours'!$C$2,COLUMN()-COLUMN($C$2),0,1,1)),TIME24(0,(HOUR(I$4)+((ROW()-ROW(I$4))*CurrentSlotSize()))*60+MINUTE(I$4),0),""),"")</f>
        <v/>
      </c>
      <c r="J91" s="2" t="e">
        <f ca="1">IF($J$2+((CurrentSlotSize()/24)*(ROW()-ROW($J$2)))&lt;$L$2,TIME24(0,HOUR($J$2)*60+60*CurrentSlotSize()*(ROW()-ROW($J$2)),0),"")</f>
        <v>#NAME?</v>
      </c>
    </row>
    <row r="92" spans="1:10">
      <c r="A92" s="2">
        <f>IF((ROW()-ROW($A$2))*CurrentSlotSize()*60&lt;=1440,TIME24(0,60*(ROW()-ROW($A$2))*CurrentSlotSize(),0),"")</f>
        <v>0.9375</v>
      </c>
      <c r="B92" s="2">
        <f t="shared" si="1"/>
        <v>0.92708333333333304</v>
      </c>
      <c r="C92" s="2" t="str">
        <f ca="1">IFERROR(IF((ROW()-ROW(C$4))*CurrentSlotSize()&lt;=HOURSELAPSED(OFFSET('Operating Hours'!$B$2,COLUMN()-COLUMN($C$2),0,1,1),OFFSET('Operating Hours'!$C$2,COLUMN()-COLUMN($C$2),0,1,1)),TIME24(0,(HOUR(C$4)+((ROW()-ROW(C$4))*CurrentSlotSize()))*60,0),""),"")</f>
        <v/>
      </c>
      <c r="D92" s="2" t="str">
        <f ca="1">IFERROR(IF((ROW()-ROW(D$4))*CurrentSlotSize()&lt;=HOURSELAPSED(OFFSET('Operating Hours'!$B$2,COLUMN()-COLUMN($C$2),0,1,1),OFFSET('Operating Hours'!$C$2,COLUMN()-COLUMN($C$2),0,1,1)),TIME24(0,(HOUR(D$4)+((ROW()-ROW(D$4))*CurrentSlotSize()))*60+MINUTE(D$4),0),""),"")</f>
        <v/>
      </c>
      <c r="E92" s="2" t="str">
        <f ca="1">IFERROR(IF((ROW()-ROW(E$4))*CurrentSlotSize()&lt;=HOURSELAPSED(OFFSET('Operating Hours'!$B$2,COLUMN()-COLUMN($C$2),0,1,1),OFFSET('Operating Hours'!$C$2,COLUMN()-COLUMN($C$2),0,1,1)),TIME24(0,(HOUR(E$4)+((ROW()-ROW(E$4))*CurrentSlotSize()))*60+MINUTE(E$4),0),""),"")</f>
        <v/>
      </c>
      <c r="F92" s="2" t="str">
        <f ca="1">IFERROR(IF((ROW()-ROW(F$4))*CurrentSlotSize()&lt;=HOURSELAPSED(OFFSET('Operating Hours'!$B$2,COLUMN()-COLUMN($C$2),0,1,1),OFFSET('Operating Hours'!$C$2,COLUMN()-COLUMN($C$2),0,1,1)),TIME24(0,(HOUR(F$4)+((ROW()-ROW(F$4))*CurrentSlotSize()))*60+MINUTE(F$4),0),""),"")</f>
        <v/>
      </c>
      <c r="G92" s="2" t="str">
        <f ca="1">IFERROR(IF((ROW()-ROW(G$4))*CurrentSlotSize()&lt;=HOURSELAPSED(OFFSET('Operating Hours'!$B$2,COLUMN()-COLUMN($C$2),0,1,1),OFFSET('Operating Hours'!$C$2,COLUMN()-COLUMN($C$2),0,1,1)),TIME24(0,(HOUR(G$4)+((ROW()-ROW(G$4))*CurrentSlotSize()))*60+MINUTE(G$4),0),""),"")</f>
        <v/>
      </c>
      <c r="H92" s="2" t="str">
        <f ca="1">IFERROR(IF((ROW()-ROW(H$4))*CurrentSlotSize()&lt;=HOURSELAPSED(OFFSET('Operating Hours'!$B$2,COLUMN()-COLUMN($C$2),0,1,1),OFFSET('Operating Hours'!$C$2,COLUMN()-COLUMN($C$2),0,1,1)),TIME24(0,(HOUR(H$4)+((ROW()-ROW(H$4))*CurrentSlotSize()))*60+MINUTE(H$4),0),""),"")</f>
        <v/>
      </c>
      <c r="I92" s="2" t="str">
        <f ca="1">IFERROR(IF((ROW()-ROW(I$4))*CurrentSlotSize()&lt;=HOURSELAPSED(OFFSET('Operating Hours'!$B$2,COLUMN()-COLUMN($C$2),0,1,1),OFFSET('Operating Hours'!$C$2,COLUMN()-COLUMN($C$2),0,1,1)),TIME24(0,(HOUR(I$4)+((ROW()-ROW(I$4))*CurrentSlotSize()))*60+MINUTE(I$4),0),""),"")</f>
        <v/>
      </c>
      <c r="J92" s="2" t="e">
        <f ca="1">IF($J$2+((CurrentSlotSize()/24)*(ROW()-ROW($J$2)))&lt;$L$2,TIME24(0,HOUR($J$2)*60+60*CurrentSlotSize()*(ROW()-ROW($J$2)),0),"")</f>
        <v>#NAME?</v>
      </c>
    </row>
    <row r="93" spans="1:10">
      <c r="A93" s="2">
        <f>IF((ROW()-ROW($A$2))*CurrentSlotSize()*60&lt;=1440,TIME24(0,60*(ROW()-ROW($A$2))*CurrentSlotSize(),0),"")</f>
        <v>0.94791666666666696</v>
      </c>
      <c r="B93" s="2">
        <f t="shared" si="1"/>
        <v>0.9375</v>
      </c>
      <c r="C93" s="2" t="str">
        <f ca="1">IFERROR(IF((ROW()-ROW(C$4))*CurrentSlotSize()&lt;=HOURSELAPSED(OFFSET('Operating Hours'!$B$2,COLUMN()-COLUMN($C$2),0,1,1),OFFSET('Operating Hours'!$C$2,COLUMN()-COLUMN($C$2),0,1,1)),TIME24(0,(HOUR(C$4)+((ROW()-ROW(C$4))*CurrentSlotSize()))*60,0),""),"")</f>
        <v/>
      </c>
      <c r="D93" s="2" t="str">
        <f ca="1">IFERROR(IF((ROW()-ROW(D$4))*CurrentSlotSize()&lt;=HOURSELAPSED(OFFSET('Operating Hours'!$B$2,COLUMN()-COLUMN($C$2),0,1,1),OFFSET('Operating Hours'!$C$2,COLUMN()-COLUMN($C$2),0,1,1)),TIME24(0,(HOUR(D$4)+((ROW()-ROW(D$4))*CurrentSlotSize()))*60+MINUTE(D$4),0),""),"")</f>
        <v/>
      </c>
      <c r="E93" s="2" t="str">
        <f ca="1">IFERROR(IF((ROW()-ROW(E$4))*CurrentSlotSize()&lt;=HOURSELAPSED(OFFSET('Operating Hours'!$B$2,COLUMN()-COLUMN($C$2),0,1,1),OFFSET('Operating Hours'!$C$2,COLUMN()-COLUMN($C$2),0,1,1)),TIME24(0,(HOUR(E$4)+((ROW()-ROW(E$4))*CurrentSlotSize()))*60+MINUTE(E$4),0),""),"")</f>
        <v/>
      </c>
      <c r="F93" s="2" t="str">
        <f ca="1">IFERROR(IF((ROW()-ROW(F$4))*CurrentSlotSize()&lt;=HOURSELAPSED(OFFSET('Operating Hours'!$B$2,COLUMN()-COLUMN($C$2),0,1,1),OFFSET('Operating Hours'!$C$2,COLUMN()-COLUMN($C$2),0,1,1)),TIME24(0,(HOUR(F$4)+((ROW()-ROW(F$4))*CurrentSlotSize()))*60+MINUTE(F$4),0),""),"")</f>
        <v/>
      </c>
      <c r="G93" s="2" t="str">
        <f ca="1">IFERROR(IF((ROW()-ROW(G$4))*CurrentSlotSize()&lt;=HOURSELAPSED(OFFSET('Operating Hours'!$B$2,COLUMN()-COLUMN($C$2),0,1,1),OFFSET('Operating Hours'!$C$2,COLUMN()-COLUMN($C$2),0,1,1)),TIME24(0,(HOUR(G$4)+((ROW()-ROW(G$4))*CurrentSlotSize()))*60+MINUTE(G$4),0),""),"")</f>
        <v/>
      </c>
      <c r="H93" s="2" t="str">
        <f ca="1">IFERROR(IF((ROW()-ROW(H$4))*CurrentSlotSize()&lt;=HOURSELAPSED(OFFSET('Operating Hours'!$B$2,COLUMN()-COLUMN($C$2),0,1,1),OFFSET('Operating Hours'!$C$2,COLUMN()-COLUMN($C$2),0,1,1)),TIME24(0,(HOUR(H$4)+((ROW()-ROW(H$4))*CurrentSlotSize()))*60+MINUTE(H$4),0),""),"")</f>
        <v/>
      </c>
      <c r="I93" s="2" t="str">
        <f ca="1">IFERROR(IF((ROW()-ROW(I$4))*CurrentSlotSize()&lt;=HOURSELAPSED(OFFSET('Operating Hours'!$B$2,COLUMN()-COLUMN($C$2),0,1,1),OFFSET('Operating Hours'!$C$2,COLUMN()-COLUMN($C$2),0,1,1)),TIME24(0,(HOUR(I$4)+((ROW()-ROW(I$4))*CurrentSlotSize()))*60+MINUTE(I$4),0),""),"")</f>
        <v/>
      </c>
      <c r="J93" s="2" t="e">
        <f ca="1">IF($J$2+((CurrentSlotSize()/24)*(ROW()-ROW($J$2)))&lt;$L$2,TIME24(0,HOUR($J$2)*60+60*CurrentSlotSize()*(ROW()-ROW($J$2)),0),"")</f>
        <v>#NAME?</v>
      </c>
    </row>
    <row r="94" spans="1:10">
      <c r="A94" s="2">
        <f>IF((ROW()-ROW($A$2))*CurrentSlotSize()*60&lt;=1440,TIME24(0,60*(ROW()-ROW($A$2))*CurrentSlotSize(),0),"")</f>
        <v>0.95833333333333304</v>
      </c>
      <c r="B94" s="2">
        <f t="shared" si="1"/>
        <v>0.94791666666666696</v>
      </c>
      <c r="C94" s="2" t="str">
        <f ca="1">IFERROR(IF((ROW()-ROW(C$4))*CurrentSlotSize()&lt;=HOURSELAPSED(OFFSET('Operating Hours'!$B$2,COLUMN()-COLUMN($C$2),0,1,1),OFFSET('Operating Hours'!$C$2,COLUMN()-COLUMN($C$2),0,1,1)),TIME24(0,(HOUR(C$4)+((ROW()-ROW(C$4))*CurrentSlotSize()))*60,0),""),"")</f>
        <v/>
      </c>
      <c r="D94" s="2" t="str">
        <f ca="1">IFERROR(IF((ROW()-ROW(D$4))*CurrentSlotSize()&lt;=HOURSELAPSED(OFFSET('Operating Hours'!$B$2,COLUMN()-COLUMN($C$2),0,1,1),OFFSET('Operating Hours'!$C$2,COLUMN()-COLUMN($C$2),0,1,1)),TIME24(0,(HOUR(D$4)+((ROW()-ROW(D$4))*CurrentSlotSize()))*60+MINUTE(D$4),0),""),"")</f>
        <v/>
      </c>
      <c r="E94" s="2" t="str">
        <f ca="1">IFERROR(IF((ROW()-ROW(E$4))*CurrentSlotSize()&lt;=HOURSELAPSED(OFFSET('Operating Hours'!$B$2,COLUMN()-COLUMN($C$2),0,1,1),OFFSET('Operating Hours'!$C$2,COLUMN()-COLUMN($C$2),0,1,1)),TIME24(0,(HOUR(E$4)+((ROW()-ROW(E$4))*CurrentSlotSize()))*60+MINUTE(E$4),0),""),"")</f>
        <v/>
      </c>
      <c r="F94" s="2" t="str">
        <f ca="1">IFERROR(IF((ROW()-ROW(F$4))*CurrentSlotSize()&lt;=HOURSELAPSED(OFFSET('Operating Hours'!$B$2,COLUMN()-COLUMN($C$2),0,1,1),OFFSET('Operating Hours'!$C$2,COLUMN()-COLUMN($C$2),0,1,1)),TIME24(0,(HOUR(F$4)+((ROW()-ROW(F$4))*CurrentSlotSize()))*60+MINUTE(F$4),0),""),"")</f>
        <v/>
      </c>
      <c r="G94" s="2" t="str">
        <f ca="1">IFERROR(IF((ROW()-ROW(G$4))*CurrentSlotSize()&lt;=HOURSELAPSED(OFFSET('Operating Hours'!$B$2,COLUMN()-COLUMN($C$2),0,1,1),OFFSET('Operating Hours'!$C$2,COLUMN()-COLUMN($C$2),0,1,1)),TIME24(0,(HOUR(G$4)+((ROW()-ROW(G$4))*CurrentSlotSize()))*60+MINUTE(G$4),0),""),"")</f>
        <v/>
      </c>
      <c r="H94" s="2" t="str">
        <f ca="1">IFERROR(IF((ROW()-ROW(H$4))*CurrentSlotSize()&lt;=HOURSELAPSED(OFFSET('Operating Hours'!$B$2,COLUMN()-COLUMN($C$2),0,1,1),OFFSET('Operating Hours'!$C$2,COLUMN()-COLUMN($C$2),0,1,1)),TIME24(0,(HOUR(H$4)+((ROW()-ROW(H$4))*CurrentSlotSize()))*60+MINUTE(H$4),0),""),"")</f>
        <v/>
      </c>
      <c r="I94" s="2" t="str">
        <f ca="1">IFERROR(IF((ROW()-ROW(I$4))*CurrentSlotSize()&lt;=HOURSELAPSED(OFFSET('Operating Hours'!$B$2,COLUMN()-COLUMN($C$2),0,1,1),OFFSET('Operating Hours'!$C$2,COLUMN()-COLUMN($C$2),0,1,1)),TIME24(0,(HOUR(I$4)+((ROW()-ROW(I$4))*CurrentSlotSize()))*60+MINUTE(I$4),0),""),"")</f>
        <v/>
      </c>
      <c r="J94" s="2" t="e">
        <f ca="1">IF($J$2+((CurrentSlotSize()/24)*(ROW()-ROW($J$2)))&lt;$L$2,TIME24(0,HOUR($J$2)*60+60*CurrentSlotSize()*(ROW()-ROW($J$2)),0),"")</f>
        <v>#NAME?</v>
      </c>
    </row>
    <row r="95" spans="1:10">
      <c r="A95" s="2">
        <f>IF((ROW()-ROW($A$2))*CurrentSlotSize()*60&lt;=1440,TIME24(0,60*(ROW()-ROW($A$2))*CurrentSlotSize(),0),"")</f>
        <v>0.96875</v>
      </c>
      <c r="B95" s="2">
        <f t="shared" si="1"/>
        <v>0.95833333333333304</v>
      </c>
      <c r="C95" s="2" t="str">
        <f ca="1">IFERROR(IF((ROW()-ROW(C$4))*CurrentSlotSize()&lt;=HOURSELAPSED(OFFSET('Operating Hours'!$B$2,COLUMN()-COLUMN($C$2),0,1,1),OFFSET('Operating Hours'!$C$2,COLUMN()-COLUMN($C$2),0,1,1)),TIME24(0,(HOUR(C$4)+((ROW()-ROW(C$4))*CurrentSlotSize()))*60,0),""),"")</f>
        <v/>
      </c>
      <c r="D95" s="2" t="str">
        <f ca="1">IFERROR(IF((ROW()-ROW(D$4))*CurrentSlotSize()&lt;=HOURSELAPSED(OFFSET('Operating Hours'!$B$2,COLUMN()-COLUMN($C$2),0,1,1),OFFSET('Operating Hours'!$C$2,COLUMN()-COLUMN($C$2),0,1,1)),TIME24(0,(HOUR(D$4)+((ROW()-ROW(D$4))*CurrentSlotSize()))*60+MINUTE(D$4),0),""),"")</f>
        <v/>
      </c>
      <c r="E95" s="2" t="str">
        <f ca="1">IFERROR(IF((ROW()-ROW(E$4))*CurrentSlotSize()&lt;=HOURSELAPSED(OFFSET('Operating Hours'!$B$2,COLUMN()-COLUMN($C$2),0,1,1),OFFSET('Operating Hours'!$C$2,COLUMN()-COLUMN($C$2),0,1,1)),TIME24(0,(HOUR(E$4)+((ROW()-ROW(E$4))*CurrentSlotSize()))*60+MINUTE(E$4),0),""),"")</f>
        <v/>
      </c>
      <c r="F95" s="2" t="str">
        <f ca="1">IFERROR(IF((ROW()-ROW(F$4))*CurrentSlotSize()&lt;=HOURSELAPSED(OFFSET('Operating Hours'!$B$2,COLUMN()-COLUMN($C$2),0,1,1),OFFSET('Operating Hours'!$C$2,COLUMN()-COLUMN($C$2),0,1,1)),TIME24(0,(HOUR(F$4)+((ROW()-ROW(F$4))*CurrentSlotSize()))*60+MINUTE(F$4),0),""),"")</f>
        <v/>
      </c>
      <c r="G95" s="2" t="str">
        <f ca="1">IFERROR(IF((ROW()-ROW(G$4))*CurrentSlotSize()&lt;=HOURSELAPSED(OFFSET('Operating Hours'!$B$2,COLUMN()-COLUMN($C$2),0,1,1),OFFSET('Operating Hours'!$C$2,COLUMN()-COLUMN($C$2),0,1,1)),TIME24(0,(HOUR(G$4)+((ROW()-ROW(G$4))*CurrentSlotSize()))*60+MINUTE(G$4),0),""),"")</f>
        <v/>
      </c>
      <c r="H95" s="2" t="str">
        <f ca="1">IFERROR(IF((ROW()-ROW(H$4))*CurrentSlotSize()&lt;=HOURSELAPSED(OFFSET('Operating Hours'!$B$2,COLUMN()-COLUMN($C$2),0,1,1),OFFSET('Operating Hours'!$C$2,COLUMN()-COLUMN($C$2),0,1,1)),TIME24(0,(HOUR(H$4)+((ROW()-ROW(H$4))*CurrentSlotSize()))*60+MINUTE(H$4),0),""),"")</f>
        <v/>
      </c>
      <c r="I95" s="2" t="str">
        <f ca="1">IFERROR(IF((ROW()-ROW(I$4))*CurrentSlotSize()&lt;=HOURSELAPSED(OFFSET('Operating Hours'!$B$2,COLUMN()-COLUMN($C$2),0,1,1),OFFSET('Operating Hours'!$C$2,COLUMN()-COLUMN($C$2),0,1,1)),TIME24(0,(HOUR(I$4)+((ROW()-ROW(I$4))*CurrentSlotSize()))*60+MINUTE(I$4),0),""),"")</f>
        <v/>
      </c>
      <c r="J95" s="2" t="e">
        <f ca="1">IF($J$2+((CurrentSlotSize()/24)*(ROW()-ROW($J$2)))&lt;$L$2,TIME24(0,HOUR($J$2)*60+60*CurrentSlotSize()*(ROW()-ROW($J$2)),0),"")</f>
        <v>#NAME?</v>
      </c>
    </row>
    <row r="96" spans="1:10">
      <c r="A96" s="2">
        <f>IF((ROW()-ROW($A$2))*CurrentSlotSize()*60&lt;=1440,TIME24(0,60*(ROW()-ROW($A$2))*CurrentSlotSize(),0),"")</f>
        <v>0.97916666666666696</v>
      </c>
      <c r="B96" s="2">
        <f t="shared" si="1"/>
        <v>0.96875</v>
      </c>
      <c r="C96" s="2" t="str">
        <f ca="1">IFERROR(IF((ROW()-ROW(C$4))*CurrentSlotSize()&lt;=HOURSELAPSED(OFFSET('Operating Hours'!$B$2,COLUMN()-COLUMN($C$2),0,1,1),OFFSET('Operating Hours'!$C$2,COLUMN()-COLUMN($C$2),0,1,1)),TIME24(0,(HOUR(C$4)+((ROW()-ROW(C$4))*CurrentSlotSize()))*60,0),""),"")</f>
        <v/>
      </c>
      <c r="D96" s="2" t="str">
        <f ca="1">IFERROR(IF((ROW()-ROW(D$4))*CurrentSlotSize()&lt;=HOURSELAPSED(OFFSET('Operating Hours'!$B$2,COLUMN()-COLUMN($C$2),0,1,1),OFFSET('Operating Hours'!$C$2,COLUMN()-COLUMN($C$2),0,1,1)),TIME24(0,(HOUR(D$4)+((ROW()-ROW(D$4))*CurrentSlotSize()))*60+MINUTE(D$4),0),""),"")</f>
        <v/>
      </c>
      <c r="E96" s="2" t="str">
        <f ca="1">IFERROR(IF((ROW()-ROW(E$4))*CurrentSlotSize()&lt;=HOURSELAPSED(OFFSET('Operating Hours'!$B$2,COLUMN()-COLUMN($C$2),0,1,1),OFFSET('Operating Hours'!$C$2,COLUMN()-COLUMN($C$2),0,1,1)),TIME24(0,(HOUR(E$4)+((ROW()-ROW(E$4))*CurrentSlotSize()))*60+MINUTE(E$4),0),""),"")</f>
        <v/>
      </c>
      <c r="F96" s="2" t="str">
        <f ca="1">IFERROR(IF((ROW()-ROW(F$4))*CurrentSlotSize()&lt;=HOURSELAPSED(OFFSET('Operating Hours'!$B$2,COLUMN()-COLUMN($C$2),0,1,1),OFFSET('Operating Hours'!$C$2,COLUMN()-COLUMN($C$2),0,1,1)),TIME24(0,(HOUR(F$4)+((ROW()-ROW(F$4))*CurrentSlotSize()))*60+MINUTE(F$4),0),""),"")</f>
        <v/>
      </c>
      <c r="G96" s="2" t="str">
        <f ca="1">IFERROR(IF((ROW()-ROW(G$4))*CurrentSlotSize()&lt;=HOURSELAPSED(OFFSET('Operating Hours'!$B$2,COLUMN()-COLUMN($C$2),0,1,1),OFFSET('Operating Hours'!$C$2,COLUMN()-COLUMN($C$2),0,1,1)),TIME24(0,(HOUR(G$4)+((ROW()-ROW(G$4))*CurrentSlotSize()))*60+MINUTE(G$4),0),""),"")</f>
        <v/>
      </c>
      <c r="H96" s="2" t="str">
        <f ca="1">IFERROR(IF((ROW()-ROW(H$4))*CurrentSlotSize()&lt;=HOURSELAPSED(OFFSET('Operating Hours'!$B$2,COLUMN()-COLUMN($C$2),0,1,1),OFFSET('Operating Hours'!$C$2,COLUMN()-COLUMN($C$2),0,1,1)),TIME24(0,(HOUR(H$4)+((ROW()-ROW(H$4))*CurrentSlotSize()))*60+MINUTE(H$4),0),""),"")</f>
        <v/>
      </c>
      <c r="I96" s="2" t="str">
        <f ca="1">IFERROR(IF((ROW()-ROW(I$4))*CurrentSlotSize()&lt;=HOURSELAPSED(OFFSET('Operating Hours'!$B$2,COLUMN()-COLUMN($C$2),0,1,1),OFFSET('Operating Hours'!$C$2,COLUMN()-COLUMN($C$2),0,1,1)),TIME24(0,(HOUR(I$4)+((ROW()-ROW(I$4))*CurrentSlotSize()))*60+MINUTE(I$4),0),""),"")</f>
        <v/>
      </c>
      <c r="J96" s="2" t="e">
        <f ca="1">IF($J$2+((CurrentSlotSize()/24)*(ROW()-ROW($J$2)))&lt;$L$2,TIME24(0,HOUR($J$2)*60+60*CurrentSlotSize()*(ROW()-ROW($J$2)),0),"")</f>
        <v>#NAME?</v>
      </c>
    </row>
    <row r="97" spans="1:10">
      <c r="A97" s="2">
        <f>IF((ROW()-ROW($A$2))*CurrentSlotSize()*60&lt;=1440,TIME24(0,60*(ROW()-ROW($A$2))*CurrentSlotSize(),0),"")</f>
        <v>0.98958333333333304</v>
      </c>
      <c r="B97" s="2">
        <f t="shared" si="1"/>
        <v>0.97916666666666696</v>
      </c>
      <c r="C97" s="2" t="str">
        <f ca="1">IFERROR(IF((ROW()-ROW(C$4))*CurrentSlotSize()&lt;=HOURSELAPSED(OFFSET('Operating Hours'!$B$2,COLUMN()-COLUMN($C$2),0,1,1),OFFSET('Operating Hours'!$C$2,COLUMN()-COLUMN($C$2),0,1,1)),TIME24(0,(HOUR(C$4)+((ROW()-ROW(C$4))*CurrentSlotSize()))*60,0),""),"")</f>
        <v/>
      </c>
      <c r="D97" s="2" t="str">
        <f ca="1">IFERROR(IF((ROW()-ROW(D$4))*CurrentSlotSize()&lt;=HOURSELAPSED(OFFSET('Operating Hours'!$B$2,COLUMN()-COLUMN($C$2),0,1,1),OFFSET('Operating Hours'!$C$2,COLUMN()-COLUMN($C$2),0,1,1)),TIME24(0,(HOUR(D$4)+((ROW()-ROW(D$4))*CurrentSlotSize()))*60+MINUTE(D$4),0),""),"")</f>
        <v/>
      </c>
      <c r="E97" s="2" t="str">
        <f ca="1">IFERROR(IF((ROW()-ROW(E$4))*CurrentSlotSize()&lt;=HOURSELAPSED(OFFSET('Operating Hours'!$B$2,COLUMN()-COLUMN($C$2),0,1,1),OFFSET('Operating Hours'!$C$2,COLUMN()-COLUMN($C$2),0,1,1)),TIME24(0,(HOUR(E$4)+((ROW()-ROW(E$4))*CurrentSlotSize()))*60+MINUTE(E$4),0),""),"")</f>
        <v/>
      </c>
      <c r="F97" s="2" t="str">
        <f ca="1">IFERROR(IF((ROW()-ROW(F$4))*CurrentSlotSize()&lt;=HOURSELAPSED(OFFSET('Operating Hours'!$B$2,COLUMN()-COLUMN($C$2),0,1,1),OFFSET('Operating Hours'!$C$2,COLUMN()-COLUMN($C$2),0,1,1)),TIME24(0,(HOUR(F$4)+((ROW()-ROW(F$4))*CurrentSlotSize()))*60+MINUTE(F$4),0),""),"")</f>
        <v/>
      </c>
      <c r="G97" s="2" t="str">
        <f ca="1">IFERROR(IF((ROW()-ROW(G$4))*CurrentSlotSize()&lt;=HOURSELAPSED(OFFSET('Operating Hours'!$B$2,COLUMN()-COLUMN($C$2),0,1,1),OFFSET('Operating Hours'!$C$2,COLUMN()-COLUMN($C$2),0,1,1)),TIME24(0,(HOUR(G$4)+((ROW()-ROW(G$4))*CurrentSlotSize()))*60+MINUTE(G$4),0),""),"")</f>
        <v/>
      </c>
      <c r="H97" s="2" t="str">
        <f ca="1">IFERROR(IF((ROW()-ROW(H$4))*CurrentSlotSize()&lt;=HOURSELAPSED(OFFSET('Operating Hours'!$B$2,COLUMN()-COLUMN($C$2),0,1,1),OFFSET('Operating Hours'!$C$2,COLUMN()-COLUMN($C$2),0,1,1)),TIME24(0,(HOUR(H$4)+((ROW()-ROW(H$4))*CurrentSlotSize()))*60+MINUTE(H$4),0),""),"")</f>
        <v/>
      </c>
      <c r="I97" s="2" t="str">
        <f ca="1">IFERROR(IF((ROW()-ROW(I$4))*CurrentSlotSize()&lt;=HOURSELAPSED(OFFSET('Operating Hours'!$B$2,COLUMN()-COLUMN($C$2),0,1,1),OFFSET('Operating Hours'!$C$2,COLUMN()-COLUMN($C$2),0,1,1)),TIME24(0,(HOUR(I$4)+((ROW()-ROW(I$4))*CurrentSlotSize()))*60+MINUTE(I$4),0),""),"")</f>
        <v/>
      </c>
      <c r="J97" s="2" t="e">
        <f ca="1">IF($J$2+((CurrentSlotSize()/24)*(ROW()-ROW($J$2)))&lt;$L$2,TIME24(0,HOUR($J$2)*60+60*CurrentSlotSize()*(ROW()-ROW($J$2)),0),"")</f>
        <v>#NAME?</v>
      </c>
    </row>
    <row r="98" spans="1:10">
      <c r="A98" s="2">
        <f>IF((ROW()-ROW($A$2))*CurrentSlotSize()*60&lt;=1440,TIME24(0,60*(ROW()-ROW($A$2))*CurrentSlotSize(),0),"")</f>
        <v>1</v>
      </c>
      <c r="B98" s="2">
        <f t="shared" si="1"/>
        <v>0.98958333333333304</v>
      </c>
      <c r="C98" s="2" t="str">
        <f ca="1">IFERROR(IF((ROW()-ROW(C$4))*CurrentSlotSize()&lt;=HOURSELAPSED(OFFSET('Operating Hours'!$B$2,COLUMN()-COLUMN($C$2),0,1,1),OFFSET('Operating Hours'!$C$2,COLUMN()-COLUMN($C$2),0,1,1)),TIME24(0,(HOUR(C$4)+((ROW()-ROW(C$4))*CurrentSlotSize()))*60,0),""),"")</f>
        <v/>
      </c>
      <c r="D98" s="2" t="str">
        <f ca="1">IFERROR(IF((ROW()-ROW(D$4))*CurrentSlotSize()&lt;=HOURSELAPSED(OFFSET('Operating Hours'!$B$2,COLUMN()-COLUMN($C$2),0,1,1),OFFSET('Operating Hours'!$C$2,COLUMN()-COLUMN($C$2),0,1,1)),TIME24(0,(HOUR(D$4)+((ROW()-ROW(D$4))*CurrentSlotSize()))*60+MINUTE(D$4),0),""),"")</f>
        <v/>
      </c>
      <c r="E98" s="2" t="str">
        <f ca="1">IFERROR(IF((ROW()-ROW(E$4))*CurrentSlotSize()&lt;=HOURSELAPSED(OFFSET('Operating Hours'!$B$2,COLUMN()-COLUMN($C$2),0,1,1),OFFSET('Operating Hours'!$C$2,COLUMN()-COLUMN($C$2),0,1,1)),TIME24(0,(HOUR(E$4)+((ROW()-ROW(E$4))*CurrentSlotSize()))*60+MINUTE(E$4),0),""),"")</f>
        <v/>
      </c>
      <c r="F98" s="2" t="str">
        <f ca="1">IFERROR(IF((ROW()-ROW(F$4))*CurrentSlotSize()&lt;=HOURSELAPSED(OFFSET('Operating Hours'!$B$2,COLUMN()-COLUMN($C$2),0,1,1),OFFSET('Operating Hours'!$C$2,COLUMN()-COLUMN($C$2),0,1,1)),TIME24(0,(HOUR(F$4)+((ROW()-ROW(F$4))*CurrentSlotSize()))*60+MINUTE(F$4),0),""),"")</f>
        <v/>
      </c>
      <c r="G98" s="2" t="str">
        <f ca="1">IFERROR(IF((ROW()-ROW(G$4))*CurrentSlotSize()&lt;=HOURSELAPSED(OFFSET('Operating Hours'!$B$2,COLUMN()-COLUMN($C$2),0,1,1),OFFSET('Operating Hours'!$C$2,COLUMN()-COLUMN($C$2),0,1,1)),TIME24(0,(HOUR(G$4)+((ROW()-ROW(G$4))*CurrentSlotSize()))*60+MINUTE(G$4),0),""),"")</f>
        <v/>
      </c>
      <c r="H98" s="2" t="str">
        <f ca="1">IFERROR(IF((ROW()-ROW(H$4))*CurrentSlotSize()&lt;=HOURSELAPSED(OFFSET('Operating Hours'!$B$2,COLUMN()-COLUMN($C$2),0,1,1),OFFSET('Operating Hours'!$C$2,COLUMN()-COLUMN($C$2),0,1,1)),TIME24(0,(HOUR(H$4)+((ROW()-ROW(H$4))*CurrentSlotSize()))*60+MINUTE(H$4),0),""),"")</f>
        <v/>
      </c>
      <c r="I98" s="2" t="str">
        <f ca="1">IFERROR(IF((ROW()-ROW(I$4))*CurrentSlotSize()&lt;=HOURSELAPSED(OFFSET('Operating Hours'!$B$2,COLUMN()-COLUMN($C$2),0,1,1),OFFSET('Operating Hours'!$C$2,COLUMN()-COLUMN($C$2),0,1,1)),TIME24(0,(HOUR(I$4)+((ROW()-ROW(I$4))*CurrentSlotSize()))*60+MINUTE(I$4),0),""),"")</f>
        <v/>
      </c>
      <c r="J98" s="2" t="e">
        <f ca="1">IF($J$2+((CurrentSlotSize()/24)*(ROW()-ROW($J$2)))&lt;$L$2,TIME24(0,HOUR($J$2)*60+60*CurrentSlotSize()*(ROW()-ROW($J$2)),0),"")</f>
        <v>#NAME?</v>
      </c>
    </row>
    <row r="99" spans="1:10">
      <c r="B99" s="2">
        <f t="shared" si="1"/>
        <v>1</v>
      </c>
      <c r="C99" s="2" t="str">
        <f ca="1">IFERROR(IF((ROW()-ROW(C$4))*CurrentSlotSize()&lt;=HOURSELAPSED(OFFSET('Operating Hours'!$B$2,COLUMN()-COLUMN($C$2),0,1,1),OFFSET('Operating Hours'!$C$2,COLUMN()-COLUMN($C$2),0,1,1)),TIME24(0,(HOUR(C$4)+((ROW()-ROW(C$4))*CurrentSlotSize()))*60,0),""),"")</f>
        <v/>
      </c>
      <c r="D99" s="2" t="str">
        <f ca="1">IFERROR(IF((ROW()-ROW(D$4))*CurrentSlotSize()&lt;=HOURSELAPSED(OFFSET('Operating Hours'!$B$2,COLUMN()-COLUMN($C$2),0,1,1),OFFSET('Operating Hours'!$C$2,COLUMN()-COLUMN($C$2),0,1,1)),TIME24(0,(HOUR(D$4)+((ROW()-ROW(D$4))*CurrentSlotSize()))*60+MINUTE(D$4),0),""),"")</f>
        <v/>
      </c>
      <c r="E99" s="2" t="str">
        <f ca="1">IFERROR(IF((ROW()-ROW(E$4))*CurrentSlotSize()&lt;=HOURSELAPSED(OFFSET('Operating Hours'!$B$2,COLUMN()-COLUMN($C$2),0,1,1),OFFSET('Operating Hours'!$C$2,COLUMN()-COLUMN($C$2),0,1,1)),TIME24(0,(HOUR(E$4)+((ROW()-ROW(E$4))*CurrentSlotSize()))*60+MINUTE(E$4),0),""),"")</f>
        <v/>
      </c>
      <c r="F99" s="2" t="str">
        <f ca="1">IFERROR(IF((ROW()-ROW(F$4))*CurrentSlotSize()&lt;=HOURSELAPSED(OFFSET('Operating Hours'!$B$2,COLUMN()-COLUMN($C$2),0,1,1),OFFSET('Operating Hours'!$C$2,COLUMN()-COLUMN($C$2),0,1,1)),TIME24(0,(HOUR(F$4)+((ROW()-ROW(F$4))*CurrentSlotSize()))*60+MINUTE(F$4),0),""),"")</f>
        <v/>
      </c>
      <c r="G99" s="2" t="str">
        <f ca="1">IFERROR(IF((ROW()-ROW(G$4))*CurrentSlotSize()&lt;=HOURSELAPSED(OFFSET('Operating Hours'!$B$2,COLUMN()-COLUMN($C$2),0,1,1),OFFSET('Operating Hours'!$C$2,COLUMN()-COLUMN($C$2),0,1,1)),TIME24(0,(HOUR(G$4)+((ROW()-ROW(G$4))*CurrentSlotSize()))*60+MINUTE(G$4),0),""),"")</f>
        <v/>
      </c>
      <c r="H99" s="2" t="str">
        <f ca="1">IFERROR(IF((ROW()-ROW(H$4))*CurrentSlotSize()&lt;=HOURSELAPSED(OFFSET('Operating Hours'!$B$2,COLUMN()-COLUMN($C$2),0,1,1),OFFSET('Operating Hours'!$C$2,COLUMN()-COLUMN($C$2),0,1,1)),TIME24(0,(HOUR(H$4)+((ROW()-ROW(H$4))*CurrentSlotSize()))*60+MINUTE(H$4),0),""),"")</f>
        <v/>
      </c>
      <c r="I99" s="2" t="str">
        <f ca="1">IFERROR(IF((ROW()-ROW(I$4))*CurrentSlotSize()&lt;=HOURSELAPSED(OFFSET('Operating Hours'!$B$2,COLUMN()-COLUMN($C$2),0,1,1),OFFSET('Operating Hours'!$C$2,COLUMN()-COLUMN($C$2),0,1,1)),TIME24(0,(HOUR(I$4)+((ROW()-ROW(I$4))*CurrentSlotSize()))*60+MINUTE(I$4),0),""),"")</f>
        <v/>
      </c>
      <c r="J99" s="2" t="e">
        <f ca="1">IF($J$2+((CurrentSlotSize()/24)*(ROW()-ROW($J$2)))&lt;$L$2,TIME24(0,HOUR($J$2)*60+60*CurrentSlotSize()*(ROW()-ROW($J$2)),0),"")</f>
        <v>#NAME?</v>
      </c>
    </row>
    <row r="100" spans="1:10">
      <c r="C100" s="2" t="str">
        <f ca="1">IFERROR(IF((ROW()-ROW(C$4))*CurrentSlotSize()&lt;=HOURSELAPSED(OFFSET('Operating Hours'!$B$2,COLUMN()-COLUMN($C$2),0,1,1),OFFSET('Operating Hours'!$C$2,COLUMN()-COLUMN($C$2),0,1,1)),TIME24(0,(HOUR(C$4)+((ROW()-ROW(C$4))*CurrentSlotSize()))*60,0),""),"")</f>
        <v/>
      </c>
      <c r="D100" s="2" t="str">
        <f ca="1">IFERROR(IF((ROW()-ROW(D$4))*CurrentSlotSize()&lt;=HOURSELAPSED(OFFSET('Operating Hours'!$B$2,COLUMN()-COLUMN($C$2),0,1,1),OFFSET('Operating Hours'!$C$2,COLUMN()-COLUMN($C$2),0,1,1)),TIME24(0,(HOUR(D$4)+((ROW()-ROW(D$4))*CurrentSlotSize()))*60+MINUTE(D$4),0),""),"")</f>
        <v/>
      </c>
      <c r="E100" s="2" t="str">
        <f ca="1">IFERROR(IF((ROW()-ROW(E$4))*CurrentSlotSize()&lt;=HOURSELAPSED(OFFSET('Operating Hours'!$B$2,COLUMN()-COLUMN($C$2),0,1,1),OFFSET('Operating Hours'!$C$2,COLUMN()-COLUMN($C$2),0,1,1)),TIME24(0,(HOUR(E$4)+((ROW()-ROW(E$4))*CurrentSlotSize()))*60+MINUTE(E$4),0),""),"")</f>
        <v/>
      </c>
      <c r="F100" s="2" t="str">
        <f ca="1">IFERROR(IF((ROW()-ROW(F$4))*CurrentSlotSize()&lt;=HOURSELAPSED(OFFSET('Operating Hours'!$B$2,COLUMN()-COLUMN($C$2),0,1,1),OFFSET('Operating Hours'!$C$2,COLUMN()-COLUMN($C$2),0,1,1)),TIME24(0,(HOUR(F$4)+((ROW()-ROW(F$4))*CurrentSlotSize()))*60+MINUTE(F$4),0),""),"")</f>
        <v/>
      </c>
      <c r="G100" s="2" t="str">
        <f ca="1">IFERROR(IF((ROW()-ROW(G$4))*CurrentSlotSize()&lt;=HOURSELAPSED(OFFSET('Operating Hours'!$B$2,COLUMN()-COLUMN($C$2),0,1,1),OFFSET('Operating Hours'!$C$2,COLUMN()-COLUMN($C$2),0,1,1)),TIME24(0,(HOUR(G$4)+((ROW()-ROW(G$4))*CurrentSlotSize()))*60+MINUTE(G$4),0),""),"")</f>
        <v/>
      </c>
      <c r="H100" s="2" t="str">
        <f ca="1">IFERROR(IF((ROW()-ROW(H$4))*CurrentSlotSize()&lt;=HOURSELAPSED(OFFSET('Operating Hours'!$B$2,COLUMN()-COLUMN($C$2),0,1,1),OFFSET('Operating Hours'!$C$2,COLUMN()-COLUMN($C$2),0,1,1)),TIME24(0,(HOUR(H$4)+((ROW()-ROW(H$4))*CurrentSlotSize()))*60+MINUTE(H$4),0),""),"")</f>
        <v/>
      </c>
      <c r="I100" s="2" t="str">
        <f ca="1">IFERROR(IF((ROW()-ROW(I$4))*CurrentSlotSize()&lt;=HOURSELAPSED(OFFSET('Operating Hours'!$B$2,COLUMN()-COLUMN($C$2),0,1,1),OFFSET('Operating Hours'!$C$2,COLUMN()-COLUMN($C$2),0,1,1)),TIME24(0,(HOUR(I$4)+((ROW()-ROW(I$4))*CurrentSlotSize()))*60+MINUTE(I$4),0),""),"")</f>
        <v/>
      </c>
    </row>
  </sheetData>
  <sheetProtection sheet="1" formatCells="0" formatColumns="0" formatRows="0" insertColumns="0" insertRows="0" insertHyperlinks="0" deleteColumns="0" deleteRows="0" sort="0" autoFilter="0" pivotTables="0"/>
  <mergeCells count="1">
    <mergeCell ref="C1:I1"/>
  </mergeCell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dimension ref="A1:W101"/>
  <sheetViews>
    <sheetView workbookViewId="0"/>
  </sheetViews>
  <sheetFormatPr defaultRowHeight="15"/>
  <sheetData>
    <row r="1" spans="1:23">
      <c r="C1" s="95" t="str">
        <f>'Staff Assignments'!C1</f>
        <v>07/28</v>
      </c>
      <c r="D1" s="95"/>
      <c r="E1" s="95" t="str">
        <f>'Staff Assignments'!E1</f>
        <v>07/29</v>
      </c>
      <c r="F1" s="95"/>
      <c r="G1" s="95" t="str">
        <f>'Staff Assignments'!G1</f>
        <v>07/30</v>
      </c>
      <c r="H1" s="95"/>
      <c r="I1" s="95" t="str">
        <f>'Staff Assignments'!I1</f>
        <v>07/31</v>
      </c>
      <c r="J1" s="95"/>
      <c r="K1" s="95" t="str">
        <f>'Staff Assignments'!K1</f>
        <v>08/01</v>
      </c>
      <c r="L1" s="95"/>
      <c r="M1" s="95" t="str">
        <f>'Staff Assignments'!M1</f>
        <v>08/02</v>
      </c>
      <c r="N1" s="95"/>
      <c r="O1" s="95" t="str">
        <f>'Staff Assignments'!O1</f>
        <v>08/03</v>
      </c>
      <c r="P1" s="95"/>
    </row>
    <row r="2" spans="1:23">
      <c r="A2" s="96" t="s">
        <v>6</v>
      </c>
      <c r="B2" s="97" t="s">
        <v>7</v>
      </c>
      <c r="C2" s="98" t="str">
        <f>'Staff Assignments'!C2</f>
        <v>Sunday</v>
      </c>
      <c r="D2" s="98" t="str">
        <f>'Staff Assignments'!D2</f>
        <v>Sunday</v>
      </c>
      <c r="E2" s="98" t="str">
        <f>'Staff Assignments'!E2</f>
        <v>Monday</v>
      </c>
      <c r="F2" s="98" t="str">
        <f>'Staff Assignments'!F2</f>
        <v>Monday</v>
      </c>
      <c r="G2" s="98" t="str">
        <f>'Staff Assignments'!G2</f>
        <v>Tuesday</v>
      </c>
      <c r="H2" s="98" t="str">
        <f>'Staff Assignments'!H2</f>
        <v>Tuesday</v>
      </c>
      <c r="I2" s="98" t="str">
        <f>'Staff Assignments'!I2</f>
        <v>Wednesday</v>
      </c>
      <c r="J2" s="98" t="str">
        <f>'Staff Assignments'!J2</f>
        <v>Wednesday</v>
      </c>
      <c r="K2" s="98" t="str">
        <f>'Staff Assignments'!K2</f>
        <v>Thursday</v>
      </c>
      <c r="L2" s="98" t="str">
        <f>'Staff Assignments'!L2</f>
        <v>Thursday</v>
      </c>
      <c r="M2" s="98" t="str">
        <f>'Staff Assignments'!M2</f>
        <v>Friday</v>
      </c>
      <c r="N2" s="98" t="str">
        <f>'Staff Assignments'!N2</f>
        <v>Friday</v>
      </c>
      <c r="O2" s="98" t="str">
        <f>'Staff Assignments'!O2</f>
        <v>Saturday</v>
      </c>
      <c r="P2" s="98" t="str">
        <f>'Staff Assignments'!P2</f>
        <v>Saturday</v>
      </c>
    </row>
    <row r="3" spans="1:23">
      <c r="A3" s="99" t="s">
        <v>19</v>
      </c>
      <c r="B3" s="100"/>
      <c r="C3" s="101" t="s">
        <v>9</v>
      </c>
      <c r="D3" s="101" t="s">
        <v>10</v>
      </c>
      <c r="E3" s="101" t="s">
        <v>9</v>
      </c>
      <c r="F3" s="101" t="s">
        <v>10</v>
      </c>
      <c r="G3" s="101" t="s">
        <v>9</v>
      </c>
      <c r="H3" s="101" t="s">
        <v>10</v>
      </c>
      <c r="I3" s="101" t="s">
        <v>9</v>
      </c>
      <c r="J3" s="101" t="s">
        <v>10</v>
      </c>
      <c r="K3" s="101" t="s">
        <v>9</v>
      </c>
      <c r="L3" s="101" t="s">
        <v>10</v>
      </c>
      <c r="M3" s="101" t="s">
        <v>9</v>
      </c>
      <c r="N3" s="101" t="s">
        <v>10</v>
      </c>
      <c r="O3" s="101" t="s">
        <v>9</v>
      </c>
      <c r="P3" s="104" t="s">
        <v>10</v>
      </c>
    </row>
    <row r="4" spans="1:23" ht="39">
      <c r="A4" s="92" t="str">
        <f>IF(ROW()-ROW($A$4)&lt;COUNTA(Employees_Table[Name]),HLOOKUP(Employees_Table[[#Headers],[Name]],Employees_Table[#All],ROW()-ROW($A$4)+2,FALSE),"")</f>
        <v>Employee, Sample</v>
      </c>
      <c r="B4" s="102" t="str">
        <f>IF(ROW()-ROW($B$4)&lt;COUNTA(Employees_Table[Name]),HLOOKUP(Employees_Table[[#Headers],[Role]],Employees_Table[#All],ROW()-ROW($A$4)+2,FALSE),"")</f>
        <v>Customer Service Rep</v>
      </c>
      <c r="Q4" s="105"/>
    </row>
    <row r="5" spans="1:23">
      <c r="A5" s="92" t="str">
        <f>IF(ROW()-ROW($A$4)&lt;COUNTA(Employees_Table[Name]),HLOOKUP(Employees_Table[[#Headers],[Name]],Employees_Table[#All],ROW()-ROW($A$4)+2,FALSE),"")</f>
        <v/>
      </c>
      <c r="B5" s="103" t="str">
        <f>IF(ROW()-ROW($B$4)&lt;COUNTA(Employees_Table[Name]),HLOOKUP(Employees_Table[[#Headers],[Role]],Employees_Table[#All],ROW()-ROW($A$4)+2,FALSE),"")</f>
        <v/>
      </c>
      <c r="Q5" s="105"/>
    </row>
    <row r="6" spans="1:23">
      <c r="A6" s="92" t="str">
        <f>IF(ROW()-ROW($A$4)&lt;COUNTA(Employees_Table[Name]),HLOOKUP(Employees_Table[[#Headers],[Name]],Employees_Table[#All],ROW()-ROW($A$4)+2,FALSE),"")</f>
        <v/>
      </c>
      <c r="B6" s="103" t="str">
        <f>IF(ROW()-ROW($B$4)&lt;COUNTA(Employees_Table[Name]),HLOOKUP(Employees_Table[[#Headers],[Role]],Employees_Table[#All],ROW()-ROW($A$4)+2,FALSE),"")</f>
        <v/>
      </c>
      <c r="Q6" s="105"/>
      <c r="W6" s="26"/>
    </row>
    <row r="7" spans="1:23">
      <c r="A7" s="93" t="str">
        <f>IF(ROW()-ROW($A$4)&lt;COUNTA(Employees_Table[Name]),HLOOKUP(Employees_Table[[#Headers],[Name]],Employees_Table[#All],ROW()-ROW($A$4)+2,FALSE),"")</f>
        <v/>
      </c>
      <c r="B7" s="103" t="str">
        <f>IF(ROW()-ROW($B$4)&lt;COUNTA(Employees_Table[Name]),HLOOKUP(Employees_Table[[#Headers],[Role]],Employees_Table[#All],ROW()-ROW($A$4)+2,FALSE),"")</f>
        <v/>
      </c>
      <c r="Q7" s="105"/>
    </row>
    <row r="8" spans="1:23">
      <c r="A8" s="92" t="str">
        <f>IF(ROW()-ROW($A$4)&lt;COUNTA(Employees_Table[Name]),HLOOKUP(Employees_Table[[#Headers],[Name]],Employees_Table[#All],ROW()-ROW($A$4)+2,FALSE),"")</f>
        <v/>
      </c>
      <c r="B8" s="103" t="str">
        <f>IF(ROW()-ROW($B$4)&lt;COUNTA(Employees_Table[Name]),HLOOKUP(Employees_Table[[#Headers],[Role]],Employees_Table[#All],ROW()-ROW($A$4)+2,FALSE),"")</f>
        <v/>
      </c>
      <c r="Q8" s="105"/>
    </row>
    <row r="9" spans="1:23">
      <c r="A9" s="92" t="str">
        <f>IF(ROW()-ROW($A$4)&lt;COUNTA(Employees_Table[Name]),HLOOKUP(Employees_Table[[#Headers],[Name]],Employees_Table[#All],ROW()-ROW($A$4)+2,FALSE),"")</f>
        <v/>
      </c>
      <c r="B9" s="103" t="str">
        <f>IF(ROW()-ROW($B$4)&lt;COUNTA(Employees_Table[Name]),HLOOKUP(Employees_Table[[#Headers],[Role]],Employees_Table[#All],ROW()-ROW($A$4)+2,FALSE),"")</f>
        <v/>
      </c>
      <c r="Q9" s="105"/>
    </row>
    <row r="10" spans="1:23">
      <c r="A10" s="92" t="str">
        <f>IF(ROW()-ROW($A$4)&lt;COUNTA(Employees_Table[Name]),HLOOKUP(Employees_Table[[#Headers],[Name]],Employees_Table[#All],ROW()-ROW($A$4)+2,FALSE),"")</f>
        <v/>
      </c>
      <c r="B10" s="103" t="str">
        <f>IF(ROW()-ROW($B$4)&lt;COUNTA(Employees_Table[Name]),HLOOKUP(Employees_Table[[#Headers],[Role]],Employees_Table[#All],ROW()-ROW($A$4)+2,FALSE),"")</f>
        <v/>
      </c>
      <c r="Q10" s="105"/>
    </row>
    <row r="11" spans="1:23">
      <c r="A11" s="92" t="str">
        <f>IF(ROW()-ROW($A$4)&lt;COUNTA(Employees_Table[Name]),HLOOKUP(Employees_Table[[#Headers],[Name]],Employees_Table[#All],ROW()-ROW($A$4)+2,FALSE),"")</f>
        <v/>
      </c>
      <c r="B11" s="103" t="str">
        <f>IF(ROW()-ROW($B$4)&lt;COUNTA(Employees_Table[Name]),HLOOKUP(Employees_Table[[#Headers],[Role]],Employees_Table[#All],ROW()-ROW($A$4)+2,FALSE),"")</f>
        <v/>
      </c>
      <c r="Q11" s="105"/>
    </row>
    <row r="12" spans="1:23">
      <c r="A12" s="92" t="str">
        <f>IF(ROW()-ROW($A$4)&lt;COUNTA(Employees_Table[Name]),HLOOKUP(Employees_Table[[#Headers],[Name]],Employees_Table[#All],ROW()-ROW($A$4)+2,FALSE),"")</f>
        <v/>
      </c>
      <c r="B12" s="103" t="str">
        <f>IF(ROW()-ROW($B$4)&lt;COUNTA(Employees_Table[Name]),HLOOKUP(Employees_Table[[#Headers],[Role]],Employees_Table[#All],ROW()-ROW($A$4)+2,FALSE),"")</f>
        <v/>
      </c>
      <c r="Q12" s="105"/>
    </row>
    <row r="13" spans="1:23">
      <c r="A13" s="92" t="str">
        <f>IF(ROW()-ROW($A$4)&lt;COUNTA(Employees_Table[Name]),HLOOKUP(Employees_Table[[#Headers],[Name]],Employees_Table[#All],ROW()-ROW($A$4)+2,FALSE),"")</f>
        <v/>
      </c>
      <c r="B13" s="103" t="s">
        <v>18</v>
      </c>
      <c r="Q13" s="105"/>
    </row>
    <row r="14" spans="1:23">
      <c r="A14" s="92" t="str">
        <f>IF(ROW()-ROW($A$4)&lt;COUNTA(Employees_Table[Name]),HLOOKUP(Employees_Table[[#Headers],[Name]],Employees_Table[#All],ROW()-ROW($A$4)+2,FALSE),"")</f>
        <v/>
      </c>
      <c r="B14" s="103" t="str">
        <f>IF(ROW()-ROW($B$4)&lt;COUNTA(Employees_Table[Name]),HLOOKUP(Employees_Table[[#Headers],[Role]],Employees_Table[#All],ROW()-ROW($A$4)+2,FALSE),"")</f>
        <v/>
      </c>
      <c r="Q14" s="105"/>
    </row>
    <row r="15" spans="1:23">
      <c r="A15" s="92" t="str">
        <f>IF(ROW()-ROW($A$4)&lt;COUNTA(Employees_Table[Name]),HLOOKUP(Employees_Table[[#Headers],[Name]],Employees_Table[#All],ROW()-ROW($A$4)+2,FALSE),"")</f>
        <v/>
      </c>
      <c r="B15" s="103" t="str">
        <f>IF(ROW()-ROW($B$4)&lt;COUNTA(Employees_Table[Name]),HLOOKUP(Employees_Table[[#Headers],[Role]],Employees_Table[#All],ROW()-ROW($A$4)+2,FALSE),"")</f>
        <v/>
      </c>
      <c r="Q15" s="105"/>
    </row>
    <row r="16" spans="1:23">
      <c r="A16" s="92" t="str">
        <f>IF(ROW()-ROW($A$4)&lt;COUNTA(Employees_Table[Name]),HLOOKUP(Employees_Table[[#Headers],[Name]],Employees_Table[#All],ROW()-ROW($A$4)+2,FALSE),"")</f>
        <v/>
      </c>
      <c r="B16" s="103" t="str">
        <f>IF(ROW()-ROW($B$4)&lt;COUNTA(Employees_Table[Name]),HLOOKUP(Employees_Table[[#Headers],[Role]],Employees_Table[#All],ROW()-ROW($A$4)+2,FALSE),"")</f>
        <v/>
      </c>
      <c r="Q16" s="105"/>
    </row>
    <row r="17" spans="1:18">
      <c r="A17" s="92" t="str">
        <f>IF(ROW()-ROW($A$4)&lt;COUNTA(Employees_Table[Name]),HLOOKUP(Employees_Table[[#Headers],[Name]],Employees_Table[#All],ROW()-ROW($A$4)+2,FALSE),"")</f>
        <v/>
      </c>
      <c r="B17" s="103" t="str">
        <f>IF(ROW()-ROW($B$4)&lt;COUNTA(Employees_Table[Name]),HLOOKUP(Employees_Table[[#Headers],[Role]],Employees_Table[#All],ROW()-ROW($A$4)+2,FALSE),"")</f>
        <v/>
      </c>
      <c r="Q17" s="105"/>
    </row>
    <row r="18" spans="1:18">
      <c r="A18" s="92" t="str">
        <f>IF(ROW()-ROW($A$4)&lt;COUNTA(Employees_Table[Name]),HLOOKUP(Employees_Table[[#Headers],[Name]],Employees_Table[#All],ROW()-ROW($A$4)+2,FALSE),"")</f>
        <v/>
      </c>
      <c r="B18" s="103" t="str">
        <f>IF(ROW()-ROW($B$4)&lt;COUNTA(Employees_Table[Name]),HLOOKUP(Employees_Table[[#Headers],[Role]],Employees_Table[#All],ROW()-ROW($A$4)+2,FALSE),"")</f>
        <v/>
      </c>
      <c r="Q18" s="105"/>
    </row>
    <row r="19" spans="1:18">
      <c r="A19" s="92" t="str">
        <f>IF(ROW()-ROW($A$4)&lt;COUNTA(Employees_Table[Name]),HLOOKUP(Employees_Table[[#Headers],[Name]],Employees_Table[#All],ROW()-ROW($A$4)+2,FALSE),"")</f>
        <v/>
      </c>
      <c r="B19" s="103" t="str">
        <f>IF(ROW()-ROW($B$4)&lt;COUNTA(Employees_Table[Name]),HLOOKUP(Employees_Table[[#Headers],[Role]],Employees_Table[#All],ROW()-ROW($A$4)+2,FALSE),"")</f>
        <v/>
      </c>
      <c r="Q19" s="105"/>
    </row>
    <row r="20" spans="1:18">
      <c r="A20" s="92" t="str">
        <f>IF(ROW()-ROW($A$4)&lt;COUNTA(Employees_Table[Name]),HLOOKUP(Employees_Table[[#Headers],[Name]],Employees_Table[#All],ROW()-ROW($A$4)+2,FALSE),"")</f>
        <v/>
      </c>
      <c r="B20" s="103" t="str">
        <f>IF(ROW()-ROW($B$4)&lt;COUNTA(Employees_Table[Name]),HLOOKUP(Employees_Table[[#Headers],[Role]],Employees_Table[#All],ROW()-ROW($A$4)+2,FALSE),"")</f>
        <v/>
      </c>
      <c r="Q20" s="105"/>
      <c r="R20" s="16"/>
    </row>
    <row r="21" spans="1:18">
      <c r="A21" s="92" t="str">
        <f>IF(ROW()-ROW($A$4)&lt;COUNTA(Employees_Table[Name]),HLOOKUP(Employees_Table[[#Headers],[Name]],Employees_Table[#All],ROW()-ROW($A$4)+2,FALSE),"")</f>
        <v/>
      </c>
      <c r="B21" s="103" t="str">
        <f>IF(ROW()-ROW($B$4)&lt;COUNTA(Employees_Table[Name]),HLOOKUP(Employees_Table[[#Headers],[Role]],Employees_Table[#All],ROW()-ROW($A$4)+2,FALSE),"")</f>
        <v/>
      </c>
      <c r="Q21" s="105"/>
      <c r="R21" s="16"/>
    </row>
    <row r="22" spans="1:18">
      <c r="A22" s="92" t="str">
        <f>IF(ROW()-ROW($A$4)&lt;COUNTA(Employees_Table[Name]),HLOOKUP(Employees_Table[[#Headers],[Name]],Employees_Table[#All],ROW()-ROW($A$4)+2,FALSE),"")</f>
        <v/>
      </c>
      <c r="B22" s="103" t="str">
        <f>IF(ROW()-ROW($B$4)&lt;COUNTA(Employees_Table[Name]),HLOOKUP(Employees_Table[[#Headers],[Role]],Employees_Table[#All],ROW()-ROW($A$4)+2,FALSE),"")</f>
        <v/>
      </c>
      <c r="Q22" s="105"/>
      <c r="R22" s="16"/>
    </row>
    <row r="23" spans="1:18">
      <c r="A23" s="92" t="str">
        <f>IF(ROW()-ROW($A$4)&lt;COUNTA(Employees_Table[Name]),HLOOKUP(Employees_Table[[#Headers],[Name]],Employees_Table[#All],ROW()-ROW($A$4)+2,FALSE),"")</f>
        <v/>
      </c>
      <c r="B23" s="103" t="str">
        <f>IF(ROW()-ROW($B$4)&lt;COUNTA(Employees_Table[Name]),HLOOKUP(Employees_Table[[#Headers],[Role]],Employees_Table[#All],ROW()-ROW($A$4)+2,FALSE),"")</f>
        <v/>
      </c>
      <c r="Q23" s="105"/>
      <c r="R23" s="16"/>
    </row>
    <row r="24" spans="1:18">
      <c r="A24" s="92" t="str">
        <f>IF(ROW()-ROW($A$4)&lt;COUNTA(Employees_Table[Name]),HLOOKUP(Employees_Table[[#Headers],[Name]],Employees_Table[#All],ROW()-ROW($A$4)+2,FALSE),"")</f>
        <v/>
      </c>
      <c r="B24" s="103" t="str">
        <f>IF(ROW()-ROW($B$4)&lt;COUNTA(Employees_Table[Name]),HLOOKUP(Employees_Table[[#Headers],[Role]],Employees_Table[#All],ROW()-ROW($A$4)+2,FALSE),"")</f>
        <v/>
      </c>
      <c r="Q24" s="105"/>
      <c r="R24" s="16"/>
    </row>
    <row r="25" spans="1:18">
      <c r="A25" s="92" t="str">
        <f>IF(ROW()-ROW($A$4)&lt;COUNTA(Employees_Table[Name]),HLOOKUP(Employees_Table[[#Headers],[Name]],Employees_Table[#All],ROW()-ROW($A$4)+2,FALSE),"")</f>
        <v/>
      </c>
      <c r="B25" s="103" t="str">
        <f>IF(ROW()-ROW($B$4)&lt;COUNTA(Employees_Table[Name]),HLOOKUP(Employees_Table[[#Headers],[Role]],Employees_Table[#All],ROW()-ROW($A$4)+2,FALSE),"")</f>
        <v/>
      </c>
      <c r="Q25" s="105"/>
      <c r="R25" s="16"/>
    </row>
    <row r="26" spans="1:18">
      <c r="A26" s="92" t="str">
        <f>IF(ROW()-ROW($A$4)&lt;COUNTA(Employees_Table[Name]),HLOOKUP(Employees_Table[[#Headers],[Name]],Employees_Table[#All],ROW()-ROW($A$4)+2,FALSE),"")</f>
        <v/>
      </c>
      <c r="B26" s="103" t="str">
        <f>IF(ROW()-ROW($B$4)&lt;COUNTA(Employees_Table[Name]),HLOOKUP(Employees_Table[[#Headers],[Role]],Employees_Table[#All],ROW()-ROW($A$4)+2,FALSE),"")</f>
        <v/>
      </c>
      <c r="Q26" s="105"/>
      <c r="R26" s="16"/>
    </row>
    <row r="27" spans="1:18">
      <c r="A27" s="92" t="str">
        <f>IF(ROW()-ROW($A$4)&lt;COUNTA(Employees_Table[Name]),HLOOKUP(Employees_Table[[#Headers],[Name]],Employees_Table[#All],ROW()-ROW($A$4)+2,FALSE),"")</f>
        <v/>
      </c>
      <c r="B27" s="103" t="str">
        <f>IF(ROW()-ROW($B$4)&lt;COUNTA(Employees_Table[Name]),HLOOKUP(Employees_Table[[#Headers],[Role]],Employees_Table[#All],ROW()-ROW($A$4)+2,FALSE),"")</f>
        <v/>
      </c>
      <c r="Q27" s="105"/>
      <c r="R27" s="16"/>
    </row>
    <row r="28" spans="1:18">
      <c r="A28" s="92" t="str">
        <f>IF(ROW()-ROW($A$4)&lt;COUNTA(Employees_Table[Name]),HLOOKUP(Employees_Table[[#Headers],[Name]],Employees_Table[#All],ROW()-ROW($A$4)+2,FALSE),"")</f>
        <v/>
      </c>
      <c r="B28" s="103" t="str">
        <f>IF(ROW()-ROW($B$4)&lt;COUNTA(Employees_Table[Name]),HLOOKUP(Employees_Table[[#Headers],[Role]],Employees_Table[#All],ROW()-ROW($A$4)+2,FALSE),"")</f>
        <v/>
      </c>
      <c r="R28" s="16"/>
    </row>
    <row r="29" spans="1:18">
      <c r="A29" s="92" t="str">
        <f>IF(ROW()-ROW($A$4)&lt;COUNTA(Employees_Table[Name]),HLOOKUP(Employees_Table[[#Headers],[Name]],Employees_Table[#All],ROW()-ROW($A$4)+2,FALSE),"")</f>
        <v/>
      </c>
      <c r="B29" s="103" t="str">
        <f>IF(ROW()-ROW($B$4)&lt;COUNTA(Employees_Table[Name]),HLOOKUP(Employees_Table[[#Headers],[Role]],Employees_Table[#All],ROW()-ROW($A$4)+2,FALSE),"")</f>
        <v/>
      </c>
    </row>
    <row r="30" spans="1:18">
      <c r="A30" s="92" t="str">
        <f>IF(ROW()-ROW($A$4)&lt;COUNTA(Employees_Table[Name]),HLOOKUP(Employees_Table[[#Headers],[Name]],Employees_Table[#All],ROW()-ROW($A$4)+2,FALSE),"")</f>
        <v/>
      </c>
      <c r="B30" s="103" t="str">
        <f>IF(ROW()-ROW($B$4)&lt;COUNTA(Employees_Table[Name]),HLOOKUP(Employees_Table[[#Headers],[Role]],Employees_Table[#All],ROW()-ROW($A$4)+2,FALSE),"")</f>
        <v/>
      </c>
    </row>
    <row r="31" spans="1:18">
      <c r="A31" s="92" t="str">
        <f>IF(ROW()-ROW($A$4)&lt;COUNTA(Employees_Table[Name]),HLOOKUP(Employees_Table[[#Headers],[Name]],Employees_Table[#All],ROW()-ROW($A$4)+2,FALSE),"")</f>
        <v/>
      </c>
      <c r="B31" s="103" t="str">
        <f>IF(ROW()-ROW($B$4)&lt;COUNTA(Employees_Table[Name]),HLOOKUP(Employees_Table[[#Headers],[Role]],Employees_Table[#All],ROW()-ROW($A$4)+2,FALSE),"")</f>
        <v/>
      </c>
    </row>
    <row r="32" spans="1:18">
      <c r="A32" s="92" t="str">
        <f>IF(ROW()-ROW($A$4)&lt;COUNTA(Employees_Table[Name]),HLOOKUP(Employees_Table[[#Headers],[Name]],Employees_Table[#All],ROW()-ROW($A$4)+2,FALSE),"")</f>
        <v/>
      </c>
      <c r="B32" s="103" t="str">
        <f>IF(ROW()-ROW($B$4)&lt;COUNTA(Employees_Table[Name]),HLOOKUP(Employees_Table[[#Headers],[Role]],Employees_Table[#All],ROW()-ROW($A$4)+2,FALSE),"")</f>
        <v/>
      </c>
    </row>
    <row r="33" spans="1:2">
      <c r="A33" s="92" t="str">
        <f>IF(ROW()-ROW($A$4)&lt;COUNTA(Employees_Table[Name]),HLOOKUP(Employees_Table[[#Headers],[Name]],Employees_Table[#All],ROW()-ROW($A$4)+2,FALSE),"")</f>
        <v/>
      </c>
      <c r="B33" s="103" t="str">
        <f>IF(ROW()-ROW($B$4)&lt;COUNTA(Employees_Table[Name]),HLOOKUP(Employees_Table[[#Headers],[Role]],Employees_Table[#All],ROW()-ROW($A$4)+2,FALSE),"")</f>
        <v/>
      </c>
    </row>
    <row r="34" spans="1:2">
      <c r="A34" s="92" t="str">
        <f>IF(ROW()-ROW($A$4)&lt;COUNTA(Employees_Table[Name]),HLOOKUP(Employees_Table[[#Headers],[Name]],Employees_Table[#All],ROW()-ROW($A$4)+2,FALSE),"")</f>
        <v/>
      </c>
      <c r="B34" s="103" t="str">
        <f>IF(ROW()-ROW($B$4)&lt;COUNTA(Employees_Table[Name]),HLOOKUP(Employees_Table[[#Headers],[Role]],Employees_Table[#All],ROW()-ROW($A$4)+2,FALSE),"")</f>
        <v/>
      </c>
    </row>
    <row r="35" spans="1:2">
      <c r="A35" s="92" t="str">
        <f>IF(ROW()-ROW($A$4)&lt;COUNTA(Employees_Table[Name]),HLOOKUP(Employees_Table[[#Headers],[Name]],Employees_Table[#All],ROW()-ROW($A$4)+2,FALSE),"")</f>
        <v/>
      </c>
      <c r="B35" s="103" t="str">
        <f>IF(ROW()-ROW($B$4)&lt;COUNTA(Employees_Table[Name]),HLOOKUP(Employees_Table[[#Headers],[Role]],Employees_Table[#All],ROW()-ROW($A$4)+2,FALSE),"")</f>
        <v/>
      </c>
    </row>
    <row r="36" spans="1:2">
      <c r="A36" s="92" t="str">
        <f>IF(ROW()-ROW($A$4)&lt;COUNTA(Employees_Table[Name]),HLOOKUP(Employees_Table[[#Headers],[Name]],Employees_Table[#All],ROW()-ROW($A$4)+2,FALSE),"")</f>
        <v/>
      </c>
      <c r="B36" s="103" t="str">
        <f>IF(ROW()-ROW($B$4)&lt;COUNTA(Employees_Table[Name]),HLOOKUP(Employees_Table[[#Headers],[Role]],Employees_Table[#All],ROW()-ROW($A$4)+2,FALSE),"")</f>
        <v/>
      </c>
    </row>
    <row r="37" spans="1:2">
      <c r="A37" s="92" t="str">
        <f>IF(ROW()-ROW($A$4)&lt;COUNTA(Employees_Table[Name]),HLOOKUP(Employees_Table[[#Headers],[Name]],Employees_Table[#All],ROW()-ROW($A$4)+2,FALSE),"")</f>
        <v/>
      </c>
      <c r="B37" s="103" t="str">
        <f>IF(ROW()-ROW($B$4)&lt;COUNTA(Employees_Table[Name]),HLOOKUP(Employees_Table[[#Headers],[Role]],Employees_Table[#All],ROW()-ROW($A$4)+2,FALSE),"")</f>
        <v/>
      </c>
    </row>
    <row r="38" spans="1:2">
      <c r="A38" s="92" t="str">
        <f>IF(ROW()-ROW($A$4)&lt;COUNTA(Employees_Table[Name]),HLOOKUP(Employees_Table[[#Headers],[Name]],Employees_Table[#All],ROW()-ROW($A$4)+2,FALSE),"")</f>
        <v/>
      </c>
      <c r="B38" s="103" t="str">
        <f>IF(ROW()-ROW($B$4)&lt;COUNTA(Employees_Table[Name]),HLOOKUP(Employees_Table[[#Headers],[Role]],Employees_Table[#All],ROW()-ROW($A$4)+2,FALSE),"")</f>
        <v/>
      </c>
    </row>
    <row r="39" spans="1:2">
      <c r="A39" s="92" t="str">
        <f>IF(ROW()-ROW($A$4)&lt;COUNTA(Employees_Table[Name]),HLOOKUP(Employees_Table[[#Headers],[Name]],Employees_Table[#All],ROW()-ROW($A$4)+2,FALSE),"")</f>
        <v/>
      </c>
      <c r="B39" s="103" t="str">
        <f>IF(ROW()-ROW($B$4)&lt;COUNTA(Employees_Table[Name]),HLOOKUP(Employees_Table[[#Headers],[Role]],Employees_Table[#All],ROW()-ROW($A$4)+2,FALSE),"")</f>
        <v/>
      </c>
    </row>
    <row r="40" spans="1:2">
      <c r="A40" s="92" t="str">
        <f>IF(ROW()-ROW($A$4)&lt;COUNTA(Employees_Table[Name]),HLOOKUP(Employees_Table[[#Headers],[Name]],Employees_Table[#All],ROW()-ROW($A$4)+2,FALSE),"")</f>
        <v/>
      </c>
      <c r="B40" s="103" t="str">
        <f>IF(ROW()-ROW($B$4)&lt;COUNTA(Employees_Table[Name]),HLOOKUP(Employees_Table[[#Headers],[Role]],Employees_Table[#All],ROW()-ROW($A$4)+2,FALSE),"")</f>
        <v/>
      </c>
    </row>
    <row r="41" spans="1:2">
      <c r="A41" s="92" t="str">
        <f>IF(ROW()-ROW($A$4)&lt;COUNTA(Employees_Table[Name]),HLOOKUP(Employees_Table[[#Headers],[Name]],Employees_Table[#All],ROW()-ROW($A$4)+2,FALSE),"")</f>
        <v/>
      </c>
      <c r="B41" s="103" t="str">
        <f>IF(ROW()-ROW($B$4)&lt;COUNTA(Employees_Table[Name]),HLOOKUP(Employees_Table[[#Headers],[Role]],Employees_Table[#All],ROW()-ROW($A$4)+2,FALSE),"")</f>
        <v/>
      </c>
    </row>
    <row r="42" spans="1:2">
      <c r="A42" s="92" t="str">
        <f>IF(ROW()-ROW($A$4)&lt;COUNTA(Employees_Table[Name]),HLOOKUP(Employees_Table[[#Headers],[Name]],Employees_Table[#All],ROW()-ROW($A$4)+2,FALSE),"")</f>
        <v/>
      </c>
      <c r="B42" s="103" t="str">
        <f>IF(ROW()-ROW($B$4)&lt;COUNTA(Employees_Table[Name]),HLOOKUP(Employees_Table[[#Headers],[Role]],Employees_Table[#All],ROW()-ROW($A$4)+2,FALSE),"")</f>
        <v/>
      </c>
    </row>
    <row r="43" spans="1:2">
      <c r="A43" s="92" t="str">
        <f>IF(ROW()-ROW($A$4)&lt;COUNTA(Employees_Table[Name]),HLOOKUP(Employees_Table[[#Headers],[Name]],Employees_Table[#All],ROW()-ROW($A$4)+2,FALSE),"")</f>
        <v/>
      </c>
      <c r="B43" s="103" t="str">
        <f>IF(ROW()-ROW($B$4)&lt;COUNTA(Employees_Table[Name]),HLOOKUP(Employees_Table[[#Headers],[Role]],Employees_Table[#All],ROW()-ROW($A$4)+2,FALSE),"")</f>
        <v/>
      </c>
    </row>
    <row r="44" spans="1:2">
      <c r="A44" s="92" t="str">
        <f>IF(ROW()-ROW($A$4)&lt;COUNTA(Employees_Table[Name]),HLOOKUP(Employees_Table[[#Headers],[Name]],Employees_Table[#All],ROW()-ROW($A$4)+2,FALSE),"")</f>
        <v/>
      </c>
      <c r="B44" s="103" t="str">
        <f>IF(ROW()-ROW($B$4)&lt;COUNTA(Employees_Table[Name]),HLOOKUP(Employees_Table[[#Headers],[Role]],Employees_Table[#All],ROW()-ROW($A$4)+2,FALSE),"")</f>
        <v/>
      </c>
    </row>
    <row r="45" spans="1:2">
      <c r="A45" s="92" t="str">
        <f>IF(ROW()-ROW($A$4)&lt;COUNTA(Employees_Table[Name]),HLOOKUP(Employees_Table[[#Headers],[Name]],Employees_Table[#All],ROW()-ROW($A$4)+2,FALSE),"")</f>
        <v/>
      </c>
      <c r="B45" s="103" t="str">
        <f>IF(ROW()-ROW($B$4)&lt;COUNTA(Employees_Table[Name]),HLOOKUP(Employees_Table[[#Headers],[Role]],Employees_Table[#All],ROW()-ROW($A$4)+2,FALSE),"")</f>
        <v/>
      </c>
    </row>
    <row r="46" spans="1:2">
      <c r="A46" s="92" t="str">
        <f>IF(ROW()-ROW($A$4)&lt;COUNTA(Employees_Table[Name]),HLOOKUP(Employees_Table[[#Headers],[Name]],Employees_Table[#All],ROW()-ROW($A$4)+2,FALSE),"")</f>
        <v/>
      </c>
      <c r="B46" s="103" t="str">
        <f>IF(ROW()-ROW($B$4)&lt;COUNTA(Employees_Table[Name]),HLOOKUP(Employees_Table[[#Headers],[Role]],Employees_Table[#All],ROW()-ROW($A$4)+2,FALSE),"")</f>
        <v/>
      </c>
    </row>
    <row r="47" spans="1:2">
      <c r="A47" s="92" t="str">
        <f>IF(ROW()-ROW($A$4)&lt;COUNTA(Employees_Table[Name]),HLOOKUP(Employees_Table[[#Headers],[Name]],Employees_Table[#All],ROW()-ROW($A$4)+2,FALSE),"")</f>
        <v/>
      </c>
      <c r="B47" s="103" t="str">
        <f>IF(ROW()-ROW($B$4)&lt;COUNTA(Employees_Table[Name]),HLOOKUP(Employees_Table[[#Headers],[Role]],Employees_Table[#All],ROW()-ROW($A$4)+2,FALSE),"")</f>
        <v/>
      </c>
    </row>
    <row r="48" spans="1:2">
      <c r="A48" s="92" t="str">
        <f>IF(ROW()-ROW($A$4)&lt;COUNTA(Employees_Table[Name]),HLOOKUP(Employees_Table[[#Headers],[Name]],Employees_Table[#All],ROW()-ROW($A$4)+2,FALSE),"")</f>
        <v/>
      </c>
      <c r="B48" s="103" t="str">
        <f>IF(ROW()-ROW($B$4)&lt;COUNTA(Employees_Table[Name]),HLOOKUP(Employees_Table[[#Headers],[Role]],Employees_Table[#All],ROW()-ROW($A$4)+2,FALSE),"")</f>
        <v/>
      </c>
    </row>
    <row r="49" spans="1:2">
      <c r="A49" s="92" t="s">
        <v>18</v>
      </c>
      <c r="B49" s="103" t="str">
        <f>IF(ROW()-ROW($B$4)&lt;COUNTA(Employees_Table[Name]),HLOOKUP(Employees_Table[[#Headers],[Role]],Employees_Table[#All],ROW()-ROW($A$4)+2,FALSE),"")</f>
        <v/>
      </c>
    </row>
    <row r="50" spans="1:2">
      <c r="A50" s="92" t="str">
        <f>IF(ROW()-ROW($A$4)&lt;COUNTA(Employees_Table[Name]),HLOOKUP(Employees_Table[[#Headers],[Name]],Employees_Table[#All],ROW()-ROW($A$4)+2,FALSE),"")</f>
        <v/>
      </c>
      <c r="B50" s="103" t="str">
        <f>IF(ROW()-ROW($B$4)&lt;COUNTA(Employees_Table[Name]),HLOOKUP(Employees_Table[[#Headers],[Role]],Employees_Table[#All],ROW()-ROW($A$4)+2,FALSE),"")</f>
        <v/>
      </c>
    </row>
    <row r="51" spans="1:2">
      <c r="A51" s="92" t="str">
        <f>IF(ROW()-ROW($A$4)&lt;COUNTA(Employees_Table[Name]),HLOOKUP(Employees_Table[[#Headers],[Name]],Employees_Table[#All],ROW()-ROW($A$4)+2,FALSE),"")</f>
        <v/>
      </c>
      <c r="B51" s="103" t="str">
        <f>IF(ROW()-ROW($B$4)&lt;COUNTA(Employees_Table[Name]),HLOOKUP(Employees_Table[[#Headers],[Role]],Employees_Table[#All],ROW()-ROW($A$4)+2,FALSE),"")</f>
        <v/>
      </c>
    </row>
    <row r="52" spans="1:2">
      <c r="A52" s="92" t="str">
        <f>IF(ROW()-ROW($A$4)&lt;COUNTA(Employees_Table[Name]),HLOOKUP(Employees_Table[[#Headers],[Name]],Employees_Table[#All],ROW()-ROW($A$4)+2,FALSE),"")</f>
        <v/>
      </c>
      <c r="B52" s="103" t="str">
        <f>IF(ROW()-ROW($B$4)&lt;COUNTA(Employees_Table[Name]),HLOOKUP(Employees_Table[[#Headers],[Role]],Employees_Table[#All],ROW()-ROW($A$4)+2,FALSE),"")</f>
        <v/>
      </c>
    </row>
    <row r="53" spans="1:2">
      <c r="A53" s="92" t="str">
        <f>IF(ROW()-ROW($A$4)&lt;COUNTA(Employees_Table[Name]),HLOOKUP(Employees_Table[[#Headers],[Name]],Employees_Table[#All],ROW()-ROW($A$4)+2,FALSE),"")</f>
        <v/>
      </c>
      <c r="B53" s="103" t="str">
        <f>IF(ROW()-ROW($B$4)&lt;COUNTA(Employees_Table[Name]),HLOOKUP(Employees_Table[[#Headers],[Role]],Employees_Table[#All],ROW()-ROW($A$4)+2,FALSE),"")</f>
        <v/>
      </c>
    </row>
    <row r="54" spans="1:2">
      <c r="A54" s="92" t="str">
        <f>IF(ROW()-ROW($A$4)&lt;COUNTA(Employees_Table[Name]),HLOOKUP(Employees_Table[[#Headers],[Name]],Employees_Table[#All],ROW()-ROW($A$4)+2,FALSE),"")</f>
        <v/>
      </c>
      <c r="B54" s="103" t="str">
        <f>IF(ROW()-ROW($B$4)&lt;COUNTA(Employees_Table[Name]),HLOOKUP(Employees_Table[[#Headers],[Role]],Employees_Table[#All],ROW()-ROW($A$4)+2,FALSE),"")</f>
        <v/>
      </c>
    </row>
    <row r="55" spans="1:2">
      <c r="A55" s="92" t="str">
        <f>IF(ROW()-ROW($A$4)&lt;COUNTA(Employees_Table[Name]),HLOOKUP(Employees_Table[[#Headers],[Name]],Employees_Table[#All],ROW()-ROW($A$4)+2,FALSE),"")</f>
        <v/>
      </c>
      <c r="B55" s="103" t="str">
        <f>IF(ROW()-ROW($B$4)&lt;COUNTA(Employees_Table[Name]),HLOOKUP(Employees_Table[[#Headers],[Role]],Employees_Table[#All],ROW()-ROW($A$4)+2,FALSE),"")</f>
        <v/>
      </c>
    </row>
    <row r="56" spans="1:2">
      <c r="A56" s="92" t="str">
        <f>IF(ROW()-ROW($A$4)&lt;COUNTA(Employees_Table[Name]),HLOOKUP(Employees_Table[[#Headers],[Name]],Employees_Table[#All],ROW()-ROW($A$4)+2,FALSE),"")</f>
        <v/>
      </c>
      <c r="B56" s="103" t="str">
        <f>IF(ROW()-ROW($B$4)&lt;COUNTA(Employees_Table[Name]),HLOOKUP(Employees_Table[[#Headers],[Role]],Employees_Table[#All],ROW()-ROW($A$4)+2,FALSE),"")</f>
        <v/>
      </c>
    </row>
    <row r="57" spans="1:2">
      <c r="A57" s="92" t="str">
        <f>IF(ROW()-ROW($A$4)&lt;COUNTA(Employees_Table[Name]),HLOOKUP(Employees_Table[[#Headers],[Name]],Employees_Table[#All],ROW()-ROW($A$4)+2,FALSE),"")</f>
        <v/>
      </c>
      <c r="B57" s="103" t="str">
        <f>IF(ROW()-ROW($B$4)&lt;COUNTA(Employees_Table[Name]),HLOOKUP(Employees_Table[[#Headers],[Role]],Employees_Table[#All],ROW()-ROW($A$4)+2,FALSE),"")</f>
        <v/>
      </c>
    </row>
    <row r="58" spans="1:2">
      <c r="A58" s="92" t="str">
        <f>IF(ROW()-ROW($A$4)&lt;COUNTA(Employees_Table[Name]),HLOOKUP(Employees_Table[[#Headers],[Name]],Employees_Table[#All],ROW()-ROW($A$4)+2,FALSE),"")</f>
        <v/>
      </c>
      <c r="B58" s="103" t="str">
        <f>IF(ROW()-ROW($B$4)&lt;COUNTA(Employees_Table[Name]),HLOOKUP(Employees_Table[[#Headers],[Role]],Employees_Table[#All],ROW()-ROW($A$4)+2,FALSE),"")</f>
        <v/>
      </c>
    </row>
    <row r="59" spans="1:2">
      <c r="A59" s="92" t="str">
        <f>IF(ROW()-ROW($A$4)&lt;COUNTA(Employees_Table[Name]),HLOOKUP(Employees_Table[[#Headers],[Name]],Employees_Table[#All],ROW()-ROW($A$4)+2,FALSE),"")</f>
        <v/>
      </c>
      <c r="B59" s="103" t="str">
        <f>IF(ROW()-ROW($B$4)&lt;COUNTA(Employees_Table[Name]),HLOOKUP(Employees_Table[[#Headers],[Role]],Employees_Table[#All],ROW()-ROW($A$4)+2,FALSE),"")</f>
        <v/>
      </c>
    </row>
    <row r="60" spans="1:2">
      <c r="A60" s="92" t="str">
        <f>IF(ROW()-ROW($A$4)&lt;COUNTA(Employees_Table[Name]),HLOOKUP(Employees_Table[[#Headers],[Name]],Employees_Table[#All],ROW()-ROW($A$4)+2,FALSE),"")</f>
        <v/>
      </c>
      <c r="B60" s="103" t="str">
        <f>IF(ROW()-ROW($B$4)&lt;COUNTA(Employees_Table[Name]),HLOOKUP(Employees_Table[[#Headers],[Role]],Employees_Table[#All],ROW()-ROW($A$4)+2,FALSE),"")</f>
        <v/>
      </c>
    </row>
    <row r="61" spans="1:2">
      <c r="A61" s="92" t="str">
        <f>IF(ROW()-ROW($A$4)&lt;COUNTA(Employees_Table[Name]),HLOOKUP(Employees_Table[[#Headers],[Name]],Employees_Table[#All],ROW()-ROW($A$4)+2,FALSE),"")</f>
        <v/>
      </c>
      <c r="B61" s="103" t="str">
        <f>IF(ROW()-ROW($B$4)&lt;COUNTA(Employees_Table[Name]),HLOOKUP(Employees_Table[[#Headers],[Role]],Employees_Table[#All],ROW()-ROW($A$4)+2,FALSE),"")</f>
        <v/>
      </c>
    </row>
    <row r="62" spans="1:2">
      <c r="A62" s="92" t="str">
        <f>IF(ROW()-ROW($A$4)&lt;COUNTA(Employees_Table[Name]),HLOOKUP(Employees_Table[[#Headers],[Name]],Employees_Table[#All],ROW()-ROW($A$4)+2,FALSE),"")</f>
        <v/>
      </c>
      <c r="B62" s="103" t="str">
        <f>IF(ROW()-ROW($B$4)&lt;COUNTA(Employees_Table[Name]),HLOOKUP(Employees_Table[[#Headers],[Role]],Employees_Table[#All],ROW()-ROW($A$4)+2,FALSE),"")</f>
        <v/>
      </c>
    </row>
    <row r="63" spans="1:2">
      <c r="A63" s="92" t="str">
        <f>IF(ROW()-ROW($A$4)&lt;COUNTA(Employees_Table[Name]),HLOOKUP(Employees_Table[[#Headers],[Name]],Employees_Table[#All],ROW()-ROW($A$4)+2,FALSE),"")</f>
        <v/>
      </c>
      <c r="B63" s="103" t="str">
        <f>IF(ROW()-ROW($B$4)&lt;COUNTA(Employees_Table[Name]),HLOOKUP(Employees_Table[[#Headers],[Role]],Employees_Table[#All],ROW()-ROW($A$4)+2,FALSE),"")</f>
        <v/>
      </c>
    </row>
    <row r="64" spans="1:2">
      <c r="A64" s="92" t="str">
        <f>IF(ROW()-ROW($A$4)&lt;COUNTA(Employees_Table[Name]),HLOOKUP(Employees_Table[[#Headers],[Name]],Employees_Table[#All],ROW()-ROW($A$4)+2,FALSE),"")</f>
        <v/>
      </c>
      <c r="B64" s="103" t="str">
        <f>IF(ROW()-ROW($B$4)&lt;COUNTA(Employees_Table[Name]),HLOOKUP(Employees_Table[[#Headers],[Role]],Employees_Table[#All],ROW()-ROW($A$4)+2,FALSE),"")</f>
        <v/>
      </c>
    </row>
    <row r="65" spans="1:2">
      <c r="A65" s="92" t="str">
        <f>IF(ROW()-ROW($A$4)&lt;COUNTA(Employees_Table[Name]),HLOOKUP(Employees_Table[[#Headers],[Name]],Employees_Table[#All],ROW()-ROW($A$4)+2,FALSE),"")</f>
        <v/>
      </c>
      <c r="B65" s="103" t="str">
        <f>IF(ROW()-ROW($B$4)&lt;COUNTA(Employees_Table[Name]),HLOOKUP(Employees_Table[[#Headers],[Role]],Employees_Table[#All],ROW()-ROW($A$4)+2,FALSE),"")</f>
        <v/>
      </c>
    </row>
    <row r="66" spans="1:2">
      <c r="A66" s="92" t="str">
        <f>IF(ROW()-ROW($A$4)&lt;COUNTA(Employees_Table[Name]),HLOOKUP(Employees_Table[[#Headers],[Name]],Employees_Table[#All],ROW()-ROW($A$4)+2,FALSE),"")</f>
        <v/>
      </c>
      <c r="B66" s="103" t="str">
        <f>IF(ROW()-ROW($B$4)&lt;COUNTA(Employees_Table[Name]),HLOOKUP(Employees_Table[[#Headers],[Role]],Employees_Table[#All],ROW()-ROW($A$4)+2,FALSE),"")</f>
        <v/>
      </c>
    </row>
    <row r="67" spans="1:2">
      <c r="A67" s="92" t="str">
        <f>IF(ROW()-ROW($A$4)&lt;COUNTA(Employees_Table[Name]),HLOOKUP(Employees_Table[[#Headers],[Name]],Employees_Table[#All],ROW()-ROW($A$4)+2,FALSE),"")</f>
        <v/>
      </c>
      <c r="B67" s="103" t="str">
        <f>IF(ROW()-ROW($B$4)&lt;COUNTA(Employees_Table[Name]),HLOOKUP(Employees_Table[[#Headers],[Role]],Employees_Table[#All],ROW()-ROW($A$4)+2,FALSE),"")</f>
        <v/>
      </c>
    </row>
    <row r="68" spans="1:2">
      <c r="A68" s="92" t="str">
        <f>IF(ROW()-ROW($A$4)&lt;COUNTA(Employees_Table[Name]),HLOOKUP(Employees_Table[[#Headers],[Name]],Employees_Table[#All],ROW()-ROW($A$4)+2,FALSE),"")</f>
        <v/>
      </c>
      <c r="B68" s="103" t="str">
        <f>IF(ROW()-ROW($B$4)&lt;COUNTA(Employees_Table[Name]),HLOOKUP(Employees_Table[[#Headers],[Role]],Employees_Table[#All],ROW()-ROW($A$4)+2,FALSE),"")</f>
        <v/>
      </c>
    </row>
    <row r="69" spans="1:2">
      <c r="A69" s="92" t="str">
        <f>IF(ROW()-ROW($A$4)&lt;COUNTA(Employees_Table[Name]),HLOOKUP(Employees_Table[[#Headers],[Name]],Employees_Table[#All],ROW()-ROW($A$4)+2,FALSE),"")</f>
        <v/>
      </c>
      <c r="B69" s="103" t="str">
        <f>IF(ROW()-ROW($B$4)&lt;COUNTA(Employees_Table[Name]),HLOOKUP(Employees_Table[[#Headers],[Role]],Employees_Table[#All],ROW()-ROW($A$4)+2,FALSE),"")</f>
        <v/>
      </c>
    </row>
    <row r="70" spans="1:2">
      <c r="A70" s="92" t="str">
        <f>IF(ROW()-ROW($A$4)&lt;COUNTA(Employees_Table[Name]),HLOOKUP(Employees_Table[[#Headers],[Name]],Employees_Table[#All],ROW()-ROW($A$4)+2,FALSE),"")</f>
        <v/>
      </c>
      <c r="B70" s="103" t="str">
        <f>IF(ROW()-ROW($B$4)&lt;COUNTA(Employees_Table[Name]),HLOOKUP(Employees_Table[[#Headers],[Role]],Employees_Table[#All],ROW()-ROW($A$4)+2,FALSE),"")</f>
        <v/>
      </c>
    </row>
    <row r="71" spans="1:2">
      <c r="A71" s="92" t="str">
        <f>IF(ROW()-ROW($A$4)&lt;COUNTA(Employees_Table[Name]),HLOOKUP(Employees_Table[[#Headers],[Name]],Employees_Table[#All],ROW()-ROW($A$4)+2,FALSE),"")</f>
        <v/>
      </c>
      <c r="B71" s="103" t="str">
        <f>IF(ROW()-ROW($B$4)&lt;COUNTA(Employees_Table[Name]),HLOOKUP(Employees_Table[[#Headers],[Role]],Employees_Table[#All],ROW()-ROW($A$4)+2,FALSE),"")</f>
        <v/>
      </c>
    </row>
    <row r="72" spans="1:2">
      <c r="A72" s="92" t="str">
        <f>IF(ROW()-ROW($A$4)&lt;COUNTA(Employees_Table[Name]),HLOOKUP(Employees_Table[[#Headers],[Name]],Employees_Table[#All],ROW()-ROW($A$4)+2,FALSE),"")</f>
        <v/>
      </c>
      <c r="B72" s="103" t="str">
        <f>IF(ROW()-ROW($B$4)&lt;COUNTA(Employees_Table[Name]),HLOOKUP(Employees_Table[[#Headers],[Role]],Employees_Table[#All],ROW()-ROW($A$4)+2,FALSE),"")</f>
        <v/>
      </c>
    </row>
    <row r="73" spans="1:2">
      <c r="A73" s="92" t="str">
        <f>IF(ROW()-ROW($A$4)&lt;COUNTA(Employees_Table[Name]),HLOOKUP(Employees_Table[[#Headers],[Name]],Employees_Table[#All],ROW()-ROW($A$4)+2,FALSE),"")</f>
        <v/>
      </c>
      <c r="B73" s="103" t="str">
        <f>IF(ROW()-ROW($B$4)&lt;COUNTA(Employees_Table[Name]),HLOOKUP(Employees_Table[[#Headers],[Role]],Employees_Table[#All],ROW()-ROW($A$4)+2,FALSE),"")</f>
        <v/>
      </c>
    </row>
    <row r="74" spans="1:2">
      <c r="A74" s="92" t="str">
        <f>IF(ROW()-ROW($A$4)&lt;COUNTA(Employees_Table[Name]),HLOOKUP(Employees_Table[[#Headers],[Name]],Employees_Table[#All],ROW()-ROW($A$4)+2,FALSE),"")</f>
        <v/>
      </c>
      <c r="B74" s="103" t="str">
        <f>IF(ROW()-ROW($B$4)&lt;COUNTA(Employees_Table[Name]),HLOOKUP(Employees_Table[[#Headers],[Role]],Employees_Table[#All],ROW()-ROW($A$4)+2,FALSE),"")</f>
        <v/>
      </c>
    </row>
    <row r="75" spans="1:2">
      <c r="A75" s="92" t="str">
        <f>IF(ROW()-ROW($A$4)&lt;COUNTA(Employees_Table[Name]),HLOOKUP(Employees_Table[[#Headers],[Name]],Employees_Table[#All],ROW()-ROW($A$4)+2,FALSE),"")</f>
        <v/>
      </c>
      <c r="B75" s="103" t="str">
        <f>IF(ROW()-ROW($B$4)&lt;COUNTA(Employees_Table[Name]),HLOOKUP(Employees_Table[[#Headers],[Role]],Employees_Table[#All],ROW()-ROW($A$4)+2,FALSE),"")</f>
        <v/>
      </c>
    </row>
    <row r="76" spans="1:2">
      <c r="A76" s="92" t="str">
        <f>IF(ROW()-ROW($A$4)&lt;COUNTA(Employees_Table[Name]),HLOOKUP(Employees_Table[[#Headers],[Name]],Employees_Table[#All],ROW()-ROW($A$4)+2,FALSE),"")</f>
        <v/>
      </c>
      <c r="B76" s="103" t="str">
        <f>IF(ROW()-ROW($B$4)&lt;COUNTA(Employees_Table[Name]),HLOOKUP(Employees_Table[[#Headers],[Role]],Employees_Table[#All],ROW()-ROW($A$4)+2,FALSE),"")</f>
        <v/>
      </c>
    </row>
    <row r="77" spans="1:2">
      <c r="A77" s="92" t="str">
        <f>IF(ROW()-ROW($A$4)&lt;COUNTA(Employees_Table[Name]),HLOOKUP(Employees_Table[[#Headers],[Name]],Employees_Table[#All],ROW()-ROW($A$4)+2,FALSE),"")</f>
        <v/>
      </c>
      <c r="B77" s="103" t="str">
        <f>IF(ROW()-ROW($B$4)&lt;COUNTA(Employees_Table[Name]),HLOOKUP(Employees_Table[[#Headers],[Role]],Employees_Table[#All],ROW()-ROW($A$4)+2,FALSE),"")</f>
        <v/>
      </c>
    </row>
    <row r="78" spans="1:2">
      <c r="A78" s="92" t="str">
        <f>IF(ROW()-ROW($A$4)&lt;COUNTA(Employees_Table[Name]),HLOOKUP(Employees_Table[[#Headers],[Name]],Employees_Table[#All],ROW()-ROW($A$4)+2,FALSE),"")</f>
        <v/>
      </c>
      <c r="B78" s="103" t="str">
        <f>IF(ROW()-ROW($B$4)&lt;COUNTA(Employees_Table[Name]),HLOOKUP(Employees_Table[[#Headers],[Role]],Employees_Table[#All],ROW()-ROW($A$4)+2,FALSE),"")</f>
        <v/>
      </c>
    </row>
    <row r="79" spans="1:2">
      <c r="A79" s="92" t="str">
        <f>IF(ROW()-ROW($A$4)&lt;COUNTA(Employees_Table[Name]),HLOOKUP(Employees_Table[[#Headers],[Name]],Employees_Table[#All],ROW()-ROW($A$4)+2,FALSE),"")</f>
        <v/>
      </c>
      <c r="B79" s="103" t="str">
        <f>IF(ROW()-ROW($B$4)&lt;COUNTA(Employees_Table[Name]),HLOOKUP(Employees_Table[[#Headers],[Role]],Employees_Table[#All],ROW()-ROW($A$4)+2,FALSE),"")</f>
        <v/>
      </c>
    </row>
    <row r="80" spans="1:2">
      <c r="A80" s="92" t="str">
        <f>IF(ROW()-ROW($A$4)&lt;COUNTA(Employees_Table[Name]),HLOOKUP(Employees_Table[[#Headers],[Name]],Employees_Table[#All],ROW()-ROW($A$4)+2,FALSE),"")</f>
        <v/>
      </c>
      <c r="B80" s="103" t="str">
        <f>IF(ROW()-ROW($B$4)&lt;COUNTA(Employees_Table[Name]),HLOOKUP(Employees_Table[[#Headers],[Role]],Employees_Table[#All],ROW()-ROW($A$4)+2,FALSE),"")</f>
        <v/>
      </c>
    </row>
    <row r="81" spans="1:2">
      <c r="A81" s="92" t="str">
        <f>IF(ROW()-ROW($A$4)&lt;COUNTA(Employees_Table[Name]),HLOOKUP(Employees_Table[[#Headers],[Name]],Employees_Table[#All],ROW()-ROW($A$4)+2,FALSE),"")</f>
        <v/>
      </c>
      <c r="B81" s="103" t="str">
        <f>IF(ROW()-ROW($B$4)&lt;COUNTA(Employees_Table[Name]),HLOOKUP(Employees_Table[[#Headers],[Role]],Employees_Table[#All],ROW()-ROW($A$4)+2,FALSE),"")</f>
        <v/>
      </c>
    </row>
    <row r="82" spans="1:2">
      <c r="A82" s="92" t="str">
        <f>IF(ROW()-ROW($A$4)&lt;COUNTA(Employees_Table[Name]),HLOOKUP(Employees_Table[[#Headers],[Name]],Employees_Table[#All],ROW()-ROW($A$4)+2,FALSE),"")</f>
        <v/>
      </c>
      <c r="B82" s="103" t="str">
        <f>IF(ROW()-ROW($B$4)&lt;COUNTA(Employees_Table[Name]),HLOOKUP(Employees_Table[[#Headers],[Role]],Employees_Table[#All],ROW()-ROW($A$4)+2,FALSE),"")</f>
        <v/>
      </c>
    </row>
    <row r="83" spans="1:2">
      <c r="A83" s="92" t="str">
        <f>IF(ROW()-ROW($A$4)&lt;COUNTA(Employees_Table[Name]),HLOOKUP(Employees_Table[[#Headers],[Name]],Employees_Table[#All],ROW()-ROW($A$4)+2,FALSE),"")</f>
        <v/>
      </c>
      <c r="B83" s="103" t="str">
        <f>IF(ROW()-ROW($B$4)&lt;COUNTA(Employees_Table[Name]),HLOOKUP(Employees_Table[[#Headers],[Role]],Employees_Table[#All],ROW()-ROW($A$4)+2,FALSE),"")</f>
        <v/>
      </c>
    </row>
    <row r="84" spans="1:2">
      <c r="A84" s="92" t="str">
        <f>IF(ROW()-ROW($A$4)&lt;COUNTA(Employees_Table[Name]),HLOOKUP(Employees_Table[[#Headers],[Name]],Employees_Table[#All],ROW()-ROW($A$4)+2,FALSE),"")</f>
        <v/>
      </c>
      <c r="B84" s="103" t="str">
        <f>IF(ROW()-ROW($B$4)&lt;COUNTA(Employees_Table[Name]),HLOOKUP(Employees_Table[[#Headers],[Role]],Employees_Table[#All],ROW()-ROW($A$4)+2,FALSE),"")</f>
        <v/>
      </c>
    </row>
    <row r="85" spans="1:2">
      <c r="A85" s="92" t="str">
        <f>IF(ROW()-ROW($A$4)&lt;COUNTA(Employees_Table[Name]),HLOOKUP(Employees_Table[[#Headers],[Name]],Employees_Table[#All],ROW()-ROW($A$4)+2,FALSE),"")</f>
        <v/>
      </c>
      <c r="B85" s="103" t="str">
        <f>IF(ROW()-ROW($B$4)&lt;COUNTA(Employees_Table[Name]),HLOOKUP(Employees_Table[[#Headers],[Role]],Employees_Table[#All],ROW()-ROW($A$4)+2,FALSE),"")</f>
        <v/>
      </c>
    </row>
    <row r="86" spans="1:2">
      <c r="A86" s="92" t="str">
        <f>IF(ROW()-ROW($A$4)&lt;COUNTA(Employees_Table[Name]),HLOOKUP(Employees_Table[[#Headers],[Name]],Employees_Table[#All],ROW()-ROW($A$4)+2,FALSE),"")</f>
        <v/>
      </c>
      <c r="B86" s="103" t="str">
        <f>IF(ROW()-ROW($B$4)&lt;COUNTA(Employees_Table[Name]),HLOOKUP(Employees_Table[[#Headers],[Role]],Employees_Table[#All],ROW()-ROW($A$4)+2,FALSE),"")</f>
        <v/>
      </c>
    </row>
    <row r="87" spans="1:2">
      <c r="A87" s="92" t="str">
        <f>IF(ROW()-ROW($A$4)&lt;COUNTA(Employees_Table[Name]),HLOOKUP(Employees_Table[[#Headers],[Name]],Employees_Table[#All],ROW()-ROW($A$4)+2,FALSE),"")</f>
        <v/>
      </c>
      <c r="B87" s="103" t="str">
        <f>IF(ROW()-ROW($B$4)&lt;COUNTA(Employees_Table[Name]),HLOOKUP(Employees_Table[[#Headers],[Role]],Employees_Table[#All],ROW()-ROW($A$4)+2,FALSE),"")</f>
        <v/>
      </c>
    </row>
    <row r="88" spans="1:2">
      <c r="A88" s="92" t="str">
        <f>IF(ROW()-ROW($A$4)&lt;COUNTA(Employees_Table[Name]),HLOOKUP(Employees_Table[[#Headers],[Name]],Employees_Table[#All],ROW()-ROW($A$4)+2,FALSE),"")</f>
        <v/>
      </c>
      <c r="B88" s="103" t="str">
        <f>IF(ROW()-ROW($B$4)&lt;COUNTA(Employees_Table[Name]),HLOOKUP(Employees_Table[[#Headers],[Role]],Employees_Table[#All],ROW()-ROW($A$4)+2,FALSE),"")</f>
        <v/>
      </c>
    </row>
    <row r="89" spans="1:2">
      <c r="A89" s="92" t="str">
        <f>IF(ROW()-ROW($A$4)&lt;COUNTA(Employees_Table[Name]),HLOOKUP(Employees_Table[[#Headers],[Name]],Employees_Table[#All],ROW()-ROW($A$4)+2,FALSE),"")</f>
        <v/>
      </c>
      <c r="B89" s="103" t="str">
        <f>IF(ROW()-ROW($B$4)&lt;COUNTA(Employees_Table[Name]),HLOOKUP(Employees_Table[[#Headers],[Role]],Employees_Table[#All],ROW()-ROW($A$4)+2,FALSE),"")</f>
        <v/>
      </c>
    </row>
    <row r="90" spans="1:2">
      <c r="A90" s="92" t="str">
        <f>IF(ROW()-ROW($A$4)&lt;COUNTA(Employees_Table[Name]),HLOOKUP(Employees_Table[[#Headers],[Name]],Employees_Table[#All],ROW()-ROW($A$4)+2,FALSE),"")</f>
        <v/>
      </c>
      <c r="B90" s="103" t="str">
        <f>IF(ROW()-ROW($B$4)&lt;COUNTA(Employees_Table[Name]),HLOOKUP(Employees_Table[[#Headers],[Role]],Employees_Table[#All],ROW()-ROW($A$4)+2,FALSE),"")</f>
        <v/>
      </c>
    </row>
    <row r="91" spans="1:2">
      <c r="A91" s="92" t="str">
        <f>IF(ROW()-ROW($A$4)&lt;COUNTA(Employees_Table[Name]),HLOOKUP(Employees_Table[[#Headers],[Name]],Employees_Table[#All],ROW()-ROW($A$4)+2,FALSE),"")</f>
        <v/>
      </c>
      <c r="B91" s="103" t="str">
        <f>IF(ROW()-ROW($B$4)&lt;COUNTA(Employees_Table[Name]),HLOOKUP(Employees_Table[[#Headers],[Role]],Employees_Table[#All],ROW()-ROW($A$4)+2,FALSE),"")</f>
        <v/>
      </c>
    </row>
    <row r="92" spans="1:2">
      <c r="A92" s="92" t="str">
        <f>IF(ROW()-ROW($A$4)&lt;COUNTA(Employees_Table[Name]),HLOOKUP(Employees_Table[[#Headers],[Name]],Employees_Table[#All],ROW()-ROW($A$4)+2,FALSE),"")</f>
        <v/>
      </c>
      <c r="B92" s="103" t="str">
        <f>IF(ROW()-ROW($B$4)&lt;COUNTA(Employees_Table[Name]),HLOOKUP(Employees_Table[[#Headers],[Role]],Employees_Table[#All],ROW()-ROW($A$4)+2,FALSE),"")</f>
        <v/>
      </c>
    </row>
    <row r="93" spans="1:2">
      <c r="A93" s="92" t="str">
        <f>IF(ROW()-ROW($A$4)&lt;COUNTA(Employees_Table[Name]),HLOOKUP(Employees_Table[[#Headers],[Name]],Employees_Table[#All],ROW()-ROW($A$4)+2,FALSE),"")</f>
        <v/>
      </c>
      <c r="B93" s="103" t="str">
        <f>IF(ROW()-ROW($B$4)&lt;COUNTA(Employees_Table[Name]),HLOOKUP(Employees_Table[[#Headers],[Role]],Employees_Table[#All],ROW()-ROW($A$4)+2,FALSE),"")</f>
        <v/>
      </c>
    </row>
    <row r="94" spans="1:2">
      <c r="A94" s="92" t="str">
        <f>IF(ROW()-ROW($A$4)&lt;COUNTA(Employees_Table[Name]),HLOOKUP(Employees_Table[[#Headers],[Name]],Employees_Table[#All],ROW()-ROW($A$4)+2,FALSE),"")</f>
        <v/>
      </c>
      <c r="B94" s="103" t="str">
        <f>IF(ROW()-ROW($B$4)&lt;COUNTA(Employees_Table[Name]),HLOOKUP(Employees_Table[[#Headers],[Role]],Employees_Table[#All],ROW()-ROW($A$4)+2,FALSE),"")</f>
        <v/>
      </c>
    </row>
    <row r="95" spans="1:2">
      <c r="A95" s="92" t="str">
        <f>IF(ROW()-ROW($A$4)&lt;COUNTA(Employees_Table[Name]),HLOOKUP(Employees_Table[[#Headers],[Name]],Employees_Table[#All],ROW()-ROW($A$4)+2,FALSE),"")</f>
        <v/>
      </c>
      <c r="B95" s="103" t="str">
        <f>IF(ROW()-ROW($B$4)&lt;COUNTA(Employees_Table[Name]),HLOOKUP(Employees_Table[[#Headers],[Role]],Employees_Table[#All],ROW()-ROW($A$4)+2,FALSE),"")</f>
        <v/>
      </c>
    </row>
    <row r="96" spans="1:2">
      <c r="A96" s="92" t="str">
        <f>IF(ROW()-ROW($A$4)&lt;COUNTA(Employees_Table[Name]),HLOOKUP(Employees_Table[[#Headers],[Name]],Employees_Table[#All],ROW()-ROW($A$4)+2,FALSE),"")</f>
        <v/>
      </c>
      <c r="B96" s="103" t="str">
        <f>IF(ROW()-ROW($B$4)&lt;COUNTA(Employees_Table[Name]),HLOOKUP(Employees_Table[[#Headers],[Role]],Employees_Table[#All],ROW()-ROW($A$4)+2,FALSE),"")</f>
        <v/>
      </c>
    </row>
    <row r="97" spans="1:2">
      <c r="A97" s="92" t="str">
        <f>IF(ROW()-ROW($A$4)&lt;COUNTA(Employees_Table[Name]),HLOOKUP(Employees_Table[[#Headers],[Name]],Employees_Table[#All],ROW()-ROW($A$4)+2,FALSE),"")</f>
        <v/>
      </c>
      <c r="B97" s="103" t="str">
        <f>IF(ROW()-ROW($B$4)&lt;COUNTA(Employees_Table[Name]),HLOOKUP(Employees_Table[[#Headers],[Role]],Employees_Table[#All],ROW()-ROW($A$4)+2,FALSE),"")</f>
        <v/>
      </c>
    </row>
    <row r="98" spans="1:2">
      <c r="A98" s="92" t="str">
        <f>IF(ROW()-ROW($A$4)&lt;COUNTA(Employees_Table[Name]),HLOOKUP(Employees_Table[[#Headers],[Name]],Employees_Table[#All],ROW()-ROW($A$4)+2,FALSE),"")</f>
        <v/>
      </c>
      <c r="B98" s="103" t="str">
        <f>IF(ROW()-ROW($B$4)&lt;COUNTA(Employees_Table[Name]),HLOOKUP(Employees_Table[[#Headers],[Role]],Employees_Table[#All],ROW()-ROW($A$4)+2,FALSE),"")</f>
        <v/>
      </c>
    </row>
    <row r="99" spans="1:2">
      <c r="A99" s="92" t="str">
        <f>IF(ROW()-ROW($A$4)&lt;COUNTA(Employees_Table[Name]),HLOOKUP(Employees_Table[[#Headers],[Name]],Employees_Table[#All],ROW()-ROW($A$4)+2,FALSE),"")</f>
        <v/>
      </c>
      <c r="B99" s="103" t="str">
        <f>IF(ROW()-ROW($B$4)&lt;COUNTA(Employees_Table[Name]),HLOOKUP(Employees_Table[[#Headers],[Role]],Employees_Table[#All],ROW()-ROW($A$4)+2,FALSE),"")</f>
        <v/>
      </c>
    </row>
    <row r="100" spans="1:2">
      <c r="A100" s="92" t="str">
        <f>IF(ROW()-ROW($A$4)&lt;COUNTA(Employees_Table[Name]),HLOOKUP(Employees_Table[[#Headers],[Name]],Employees_Table[#All],ROW()-ROW($A$4)+2,FALSE),"")</f>
        <v/>
      </c>
      <c r="B100" s="103" t="str">
        <f>IF(ROW()-ROW($B$4)&lt;COUNTA(Employees_Table[Name]),HLOOKUP(Employees_Table[[#Headers],[Role]],Employees_Table[#All],ROW()-ROW($A$4)+2,FALSE),"")</f>
        <v/>
      </c>
    </row>
    <row r="101" spans="1:2">
      <c r="B101" s="103" t="str">
        <f>IF(ROW()-ROW($B$4)&lt;COUNTA(Employees_Table[Name]),HLOOKUP(Employees_Table[[#Headers],[Role]],Employees_Table[#All],ROW()-ROW($A$4)+2,FALSE),"")</f>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Sheet21"/>
  <dimension ref="A1:Q4"/>
  <sheetViews>
    <sheetView workbookViewId="0">
      <selection activeCell="A19" sqref="A19"/>
    </sheetView>
  </sheetViews>
  <sheetFormatPr defaultColWidth="9" defaultRowHeight="15"/>
  <cols>
    <col min="1" max="1" width="13.140625" customWidth="1"/>
    <col min="2" max="2" width="7.42578125" customWidth="1"/>
    <col min="3" max="4" width="15" customWidth="1"/>
    <col min="5" max="5" width="18.42578125" customWidth="1"/>
    <col min="6" max="6" width="15.7109375" customWidth="1"/>
    <col min="7" max="7" width="13.140625" customWidth="1"/>
    <col min="8" max="8" width="15.42578125" customWidth="1"/>
    <col min="9" max="9" width="16.42578125" customWidth="1"/>
    <col min="10" max="10" width="13.140625" customWidth="1"/>
    <col min="11" max="11" width="14.140625" customWidth="1"/>
    <col min="12" max="13" width="15" customWidth="1"/>
    <col min="14" max="14" width="18.42578125" customWidth="1"/>
    <col min="15" max="15" width="15.7109375" customWidth="1"/>
    <col min="16" max="16" width="13.140625" customWidth="1"/>
    <col min="17" max="17" width="15.42578125" customWidth="1"/>
    <col min="18" max="18" width="22.28515625" customWidth="1"/>
    <col min="19" max="19" width="19.5703125" customWidth="1"/>
    <col min="20" max="20" width="25.28515625" customWidth="1"/>
    <col min="21" max="21" width="22.7109375" customWidth="1"/>
    <col min="22" max="22" width="20.5703125" customWidth="1"/>
    <col min="23" max="24" width="21.5703125" customWidth="1"/>
    <col min="25" max="25" width="24.85546875" customWidth="1"/>
    <col min="26" max="26" width="22.28515625" customWidth="1"/>
    <col min="27" max="28" width="21.5703125" customWidth="1"/>
    <col min="29" max="29" width="24.85546875" customWidth="1"/>
  </cols>
  <sheetData>
    <row r="1" spans="1:17">
      <c r="B1" t="s">
        <v>20</v>
      </c>
      <c r="K1" t="s">
        <v>20</v>
      </c>
    </row>
    <row r="2" spans="1:17" ht="30">
      <c r="A2" t="s">
        <v>21</v>
      </c>
      <c r="B2" s="88" t="s">
        <v>22</v>
      </c>
      <c r="C2" t="s">
        <v>23</v>
      </c>
      <c r="D2" t="s">
        <v>24</v>
      </c>
      <c r="E2" t="s">
        <v>25</v>
      </c>
      <c r="F2" t="s">
        <v>26</v>
      </c>
      <c r="G2" t="s">
        <v>27</v>
      </c>
      <c r="H2" t="s">
        <v>28</v>
      </c>
      <c r="J2" t="s">
        <v>21</v>
      </c>
      <c r="K2" t="s">
        <v>29</v>
      </c>
      <c r="L2" t="s">
        <v>30</v>
      </c>
      <c r="M2" t="s">
        <v>31</v>
      </c>
      <c r="N2" t="s">
        <v>32</v>
      </c>
      <c r="O2" t="s">
        <v>33</v>
      </c>
      <c r="P2" t="s">
        <v>34</v>
      </c>
      <c r="Q2" t="s">
        <v>35</v>
      </c>
    </row>
    <row r="3" spans="1:17">
      <c r="A3" s="89" t="s">
        <v>36</v>
      </c>
      <c r="B3" s="90">
        <v>0</v>
      </c>
      <c r="C3" s="90">
        <v>-32</v>
      </c>
      <c r="D3" s="90">
        <v>-32</v>
      </c>
      <c r="E3" s="90">
        <v>-32</v>
      </c>
      <c r="F3" s="90">
        <v>-32</v>
      </c>
      <c r="G3" s="90">
        <v>-32</v>
      </c>
      <c r="H3" s="90">
        <v>-24</v>
      </c>
      <c r="J3" s="89" t="s">
        <v>36</v>
      </c>
      <c r="K3" s="90">
        <v>0</v>
      </c>
      <c r="L3" s="90">
        <v>-1</v>
      </c>
      <c r="M3" s="90">
        <v>-1</v>
      </c>
      <c r="N3" s="90">
        <v>-1</v>
      </c>
      <c r="O3" s="90">
        <v>-1</v>
      </c>
      <c r="P3" s="90">
        <v>-1</v>
      </c>
      <c r="Q3" s="90">
        <v>0</v>
      </c>
    </row>
    <row r="4" spans="1:17">
      <c r="A4" s="89" t="s">
        <v>37</v>
      </c>
      <c r="B4" s="90">
        <v>0</v>
      </c>
      <c r="C4" s="90">
        <v>-32</v>
      </c>
      <c r="D4" s="90">
        <v>-32</v>
      </c>
      <c r="E4" s="90">
        <v>-32</v>
      </c>
      <c r="F4" s="90">
        <v>-32</v>
      </c>
      <c r="G4" s="90">
        <v>-32</v>
      </c>
      <c r="H4" s="90">
        <v>-24</v>
      </c>
      <c r="J4" s="89" t="s">
        <v>37</v>
      </c>
      <c r="K4" s="90">
        <v>0</v>
      </c>
      <c r="L4" s="90">
        <v>-1</v>
      </c>
      <c r="M4" s="90">
        <v>-1</v>
      </c>
      <c r="N4" s="90">
        <v>-1</v>
      </c>
      <c r="O4" s="90">
        <v>-1</v>
      </c>
      <c r="P4" s="90">
        <v>-1</v>
      </c>
      <c r="Q4" s="90">
        <v>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4"/>
  <dimension ref="A1:L33"/>
  <sheetViews>
    <sheetView workbookViewId="0">
      <selection activeCell="A2" sqref="A2:I33"/>
    </sheetView>
  </sheetViews>
  <sheetFormatPr defaultColWidth="9.140625" defaultRowHeight="15"/>
  <cols>
    <col min="1" max="1" width="18.42578125" style="83" customWidth="1"/>
    <col min="2" max="2" width="17.7109375" customWidth="1"/>
    <col min="3" max="3" width="9.140625" customWidth="1"/>
    <col min="4" max="5" width="10.5703125" customWidth="1"/>
    <col min="6" max="6" width="11.5703125" customWidth="1"/>
    <col min="7" max="9" width="10.5703125" customWidth="1"/>
    <col min="11" max="11" width="9.140625" customWidth="1"/>
    <col min="12" max="12" width="28.140625" style="86" customWidth="1"/>
  </cols>
  <sheetData>
    <row r="1" spans="1:12">
      <c r="A1" s="83" t="s">
        <v>16</v>
      </c>
      <c r="B1" s="84" t="s">
        <v>7</v>
      </c>
      <c r="C1" s="53" t="str">
        <f>'Staff Assignments'!$C$2</f>
        <v>Sunday</v>
      </c>
      <c r="D1" s="53" t="str">
        <f>'Staff Assignments'!$E$2</f>
        <v>Monday</v>
      </c>
      <c r="E1" s="53" t="str">
        <f>'Staff Assignments'!$G$2</f>
        <v>Tuesday</v>
      </c>
      <c r="F1" s="53" t="str">
        <f>'Staff Assignments'!$I$2</f>
        <v>Wednesday</v>
      </c>
      <c r="G1" s="53" t="str">
        <f>'Staff Assignments'!$K$2</f>
        <v>Thursday</v>
      </c>
      <c r="H1" s="53" t="str">
        <f>'Staff Assignments'!$M$2</f>
        <v>Friday</v>
      </c>
      <c r="I1" s="53" t="str">
        <f>'Staff Assignments'!$O$2</f>
        <v>Saturday</v>
      </c>
      <c r="L1" s="87"/>
    </row>
    <row r="2" spans="1:12">
      <c r="A2" s="83">
        <v>0.375</v>
      </c>
      <c r="B2" t="s">
        <v>38</v>
      </c>
      <c r="C2" s="85">
        <v>0</v>
      </c>
      <c r="D2" s="85">
        <v>0</v>
      </c>
      <c r="E2" s="85">
        <v>0</v>
      </c>
      <c r="F2" s="85">
        <v>0</v>
      </c>
      <c r="G2" s="85">
        <v>0</v>
      </c>
      <c r="H2" s="85">
        <v>0</v>
      </c>
      <c r="I2" s="85">
        <v>0</v>
      </c>
    </row>
    <row r="3" spans="1:12">
      <c r="A3" s="83">
        <v>0.38541666666666702</v>
      </c>
      <c r="B3" t="s">
        <v>38</v>
      </c>
      <c r="C3" s="85">
        <v>0</v>
      </c>
      <c r="D3" s="85">
        <v>0</v>
      </c>
      <c r="E3" s="85">
        <v>0</v>
      </c>
      <c r="F3" s="85">
        <v>0</v>
      </c>
      <c r="G3" s="85">
        <v>0</v>
      </c>
      <c r="H3" s="85">
        <v>0</v>
      </c>
      <c r="I3" s="85">
        <v>0</v>
      </c>
    </row>
    <row r="4" spans="1:12">
      <c r="A4" s="83">
        <v>0.39583333333333298</v>
      </c>
      <c r="B4" t="s">
        <v>38</v>
      </c>
      <c r="C4" s="85">
        <v>0</v>
      </c>
      <c r="D4" s="85">
        <v>0</v>
      </c>
      <c r="E4" s="85">
        <v>0</v>
      </c>
      <c r="F4" s="85">
        <v>0</v>
      </c>
      <c r="G4" s="85">
        <v>0</v>
      </c>
      <c r="H4" s="85">
        <v>0</v>
      </c>
      <c r="I4" s="85">
        <v>0</v>
      </c>
    </row>
    <row r="5" spans="1:12">
      <c r="A5" s="83">
        <v>0.40625</v>
      </c>
      <c r="B5" t="s">
        <v>38</v>
      </c>
      <c r="C5" s="85">
        <v>0</v>
      </c>
      <c r="D5" s="85">
        <v>0</v>
      </c>
      <c r="E5" s="85">
        <v>0</v>
      </c>
      <c r="F5" s="85">
        <v>0</v>
      </c>
      <c r="G5" s="85">
        <v>0</v>
      </c>
      <c r="H5" s="85">
        <v>0</v>
      </c>
      <c r="I5" s="85">
        <v>0</v>
      </c>
    </row>
    <row r="6" spans="1:12">
      <c r="A6" s="83">
        <v>0.41666666666666702</v>
      </c>
      <c r="B6" t="s">
        <v>38</v>
      </c>
      <c r="C6" s="85">
        <v>0</v>
      </c>
      <c r="D6" s="85">
        <v>0</v>
      </c>
      <c r="E6" s="85">
        <v>0</v>
      </c>
      <c r="F6" s="85">
        <v>0</v>
      </c>
      <c r="G6" s="85">
        <v>0</v>
      </c>
      <c r="H6" s="85">
        <v>0</v>
      </c>
      <c r="I6" s="85">
        <v>0</v>
      </c>
    </row>
    <row r="7" spans="1:12">
      <c r="A7" s="83">
        <v>0.42708333333333298</v>
      </c>
      <c r="B7" t="s">
        <v>38</v>
      </c>
      <c r="C7" s="85">
        <v>0</v>
      </c>
      <c r="D7" s="85">
        <v>0</v>
      </c>
      <c r="E7" s="85">
        <v>0</v>
      </c>
      <c r="F7" s="85">
        <v>0</v>
      </c>
      <c r="G7" s="85">
        <v>0</v>
      </c>
      <c r="H7" s="85">
        <v>0</v>
      </c>
      <c r="I7" s="85">
        <v>0</v>
      </c>
    </row>
    <row r="8" spans="1:12">
      <c r="A8" s="83">
        <v>0.4375</v>
      </c>
      <c r="B8" t="s">
        <v>38</v>
      </c>
      <c r="C8" s="85">
        <v>0</v>
      </c>
      <c r="D8" s="85">
        <v>0</v>
      </c>
      <c r="E8" s="85">
        <v>0</v>
      </c>
      <c r="F8" s="85">
        <v>0</v>
      </c>
      <c r="G8" s="85">
        <v>0</v>
      </c>
      <c r="H8" s="85">
        <v>0</v>
      </c>
      <c r="I8" s="85">
        <v>0</v>
      </c>
    </row>
    <row r="9" spans="1:12">
      <c r="A9" s="83">
        <v>0.44791666666666702</v>
      </c>
      <c r="B9" t="s">
        <v>38</v>
      </c>
      <c r="C9" s="85">
        <v>0</v>
      </c>
      <c r="D9" s="85">
        <v>0</v>
      </c>
      <c r="E9" s="85">
        <v>0</v>
      </c>
      <c r="F9" s="85">
        <v>0</v>
      </c>
      <c r="G9" s="85">
        <v>0</v>
      </c>
      <c r="H9" s="85">
        <v>0</v>
      </c>
      <c r="I9" s="85">
        <v>0</v>
      </c>
    </row>
    <row r="10" spans="1:12">
      <c r="A10" s="83">
        <v>0.45833333333333298</v>
      </c>
      <c r="B10" t="s">
        <v>38</v>
      </c>
      <c r="C10" s="85">
        <v>0</v>
      </c>
      <c r="D10" s="85">
        <v>0</v>
      </c>
      <c r="E10" s="85">
        <v>0</v>
      </c>
      <c r="F10" s="85">
        <v>0</v>
      </c>
      <c r="G10" s="85">
        <v>0</v>
      </c>
      <c r="H10" s="85">
        <v>0</v>
      </c>
      <c r="I10" s="85">
        <v>0</v>
      </c>
    </row>
    <row r="11" spans="1:12">
      <c r="A11" s="83">
        <v>0.46875</v>
      </c>
      <c r="B11" t="s">
        <v>38</v>
      </c>
      <c r="C11" s="85">
        <v>0</v>
      </c>
      <c r="D11" s="85">
        <v>0</v>
      </c>
      <c r="E11" s="85">
        <v>0</v>
      </c>
      <c r="F11" s="85">
        <v>0</v>
      </c>
      <c r="G11" s="85">
        <v>0</v>
      </c>
      <c r="H11" s="85">
        <v>0</v>
      </c>
      <c r="I11" s="85">
        <v>0</v>
      </c>
    </row>
    <row r="12" spans="1:12">
      <c r="A12" s="83">
        <v>0.47916666666666702</v>
      </c>
      <c r="B12" t="s">
        <v>38</v>
      </c>
      <c r="C12" s="85">
        <v>0</v>
      </c>
      <c r="D12" s="85">
        <v>0</v>
      </c>
      <c r="E12" s="85">
        <v>0</v>
      </c>
      <c r="F12" s="85">
        <v>0</v>
      </c>
      <c r="G12" s="85">
        <v>0</v>
      </c>
      <c r="H12" s="85">
        <v>0</v>
      </c>
      <c r="I12" s="85">
        <v>0</v>
      </c>
    </row>
    <row r="13" spans="1:12">
      <c r="A13" s="83">
        <v>0.48958333333333298</v>
      </c>
      <c r="B13" t="s">
        <v>38</v>
      </c>
      <c r="C13" s="85">
        <v>0</v>
      </c>
      <c r="D13" s="85">
        <v>0</v>
      </c>
      <c r="E13" s="85">
        <v>0</v>
      </c>
      <c r="F13" s="85">
        <v>0</v>
      </c>
      <c r="G13" s="85">
        <v>0</v>
      </c>
      <c r="H13" s="85">
        <v>0</v>
      </c>
      <c r="I13" s="85">
        <v>0</v>
      </c>
    </row>
    <row r="14" spans="1:12">
      <c r="A14" s="83">
        <v>0.5</v>
      </c>
      <c r="B14" t="s">
        <v>38</v>
      </c>
      <c r="C14" s="85">
        <v>0</v>
      </c>
      <c r="D14" s="85">
        <v>0</v>
      </c>
      <c r="E14" s="85">
        <v>0</v>
      </c>
      <c r="F14" s="85">
        <v>0</v>
      </c>
      <c r="G14" s="85">
        <v>0</v>
      </c>
      <c r="H14" s="85">
        <v>0</v>
      </c>
      <c r="I14" s="85">
        <v>0</v>
      </c>
    </row>
    <row r="15" spans="1:12">
      <c r="A15" s="83">
        <v>0.51041666666666696</v>
      </c>
      <c r="B15" t="s">
        <v>38</v>
      </c>
      <c r="C15" s="85">
        <v>0</v>
      </c>
      <c r="D15" s="85">
        <v>0</v>
      </c>
      <c r="E15" s="85">
        <v>0</v>
      </c>
      <c r="F15" s="85">
        <v>0</v>
      </c>
      <c r="G15" s="85">
        <v>0</v>
      </c>
      <c r="H15" s="85">
        <v>0</v>
      </c>
      <c r="I15" s="85">
        <v>0</v>
      </c>
    </row>
    <row r="16" spans="1:12">
      <c r="A16" s="83">
        <v>0.52083333333333304</v>
      </c>
      <c r="B16" t="s">
        <v>38</v>
      </c>
      <c r="C16" s="85">
        <v>0</v>
      </c>
      <c r="D16" s="85">
        <v>0</v>
      </c>
      <c r="E16" s="85">
        <v>0</v>
      </c>
      <c r="F16" s="85">
        <v>0</v>
      </c>
      <c r="G16" s="85">
        <v>0</v>
      </c>
      <c r="H16" s="85">
        <v>0</v>
      </c>
      <c r="I16" s="85">
        <v>0</v>
      </c>
    </row>
    <row r="17" spans="1:9">
      <c r="A17" s="83">
        <v>0.53125</v>
      </c>
      <c r="B17" t="s">
        <v>38</v>
      </c>
      <c r="C17" s="85">
        <v>0</v>
      </c>
      <c r="D17" s="85">
        <v>0</v>
      </c>
      <c r="E17" s="85">
        <v>0</v>
      </c>
      <c r="F17" s="85">
        <v>0</v>
      </c>
      <c r="G17" s="85">
        <v>0</v>
      </c>
      <c r="H17" s="85">
        <v>0</v>
      </c>
      <c r="I17" s="85">
        <v>0</v>
      </c>
    </row>
    <row r="18" spans="1:9">
      <c r="A18" s="83">
        <v>0.54166666666666696</v>
      </c>
      <c r="B18" t="s">
        <v>38</v>
      </c>
      <c r="C18" s="85">
        <v>0</v>
      </c>
      <c r="D18" s="85">
        <v>0</v>
      </c>
      <c r="E18" s="85">
        <v>0</v>
      </c>
      <c r="F18" s="85">
        <v>0</v>
      </c>
      <c r="G18" s="85">
        <v>0</v>
      </c>
      <c r="H18" s="85">
        <v>0</v>
      </c>
      <c r="I18" s="85">
        <v>0</v>
      </c>
    </row>
    <row r="19" spans="1:9">
      <c r="A19" s="83">
        <v>0.55208333333333304</v>
      </c>
      <c r="B19" t="s">
        <v>38</v>
      </c>
      <c r="C19" s="85">
        <v>0</v>
      </c>
      <c r="D19" s="85">
        <v>0</v>
      </c>
      <c r="E19" s="85">
        <v>0</v>
      </c>
      <c r="F19" s="85">
        <v>0</v>
      </c>
      <c r="G19" s="85">
        <v>0</v>
      </c>
      <c r="H19" s="85">
        <v>0</v>
      </c>
      <c r="I19" s="85">
        <v>0</v>
      </c>
    </row>
    <row r="20" spans="1:9">
      <c r="A20" s="83">
        <v>0.5625</v>
      </c>
      <c r="B20" t="s">
        <v>38</v>
      </c>
      <c r="C20" s="85">
        <v>0</v>
      </c>
      <c r="D20" s="85">
        <v>0</v>
      </c>
      <c r="E20" s="85">
        <v>0</v>
      </c>
      <c r="F20" s="85">
        <v>0</v>
      </c>
      <c r="G20" s="85">
        <v>0</v>
      </c>
      <c r="H20" s="85">
        <v>0</v>
      </c>
      <c r="I20" s="85">
        <v>0</v>
      </c>
    </row>
    <row r="21" spans="1:9">
      <c r="A21" s="83">
        <v>0.57291666666666696</v>
      </c>
      <c r="B21" t="s">
        <v>38</v>
      </c>
      <c r="C21" s="85">
        <v>0</v>
      </c>
      <c r="D21" s="85">
        <v>0</v>
      </c>
      <c r="E21" s="85">
        <v>0</v>
      </c>
      <c r="F21" s="85">
        <v>0</v>
      </c>
      <c r="G21" s="85">
        <v>0</v>
      </c>
      <c r="H21" s="85">
        <v>0</v>
      </c>
      <c r="I21" s="85">
        <v>0</v>
      </c>
    </row>
    <row r="22" spans="1:9">
      <c r="A22" s="83">
        <v>0.58333333333333304</v>
      </c>
      <c r="B22" t="s">
        <v>38</v>
      </c>
      <c r="C22" s="85">
        <v>0</v>
      </c>
      <c r="D22" s="85">
        <v>0</v>
      </c>
      <c r="E22" s="85">
        <v>0</v>
      </c>
      <c r="F22" s="85">
        <v>0</v>
      </c>
      <c r="G22" s="85">
        <v>0</v>
      </c>
      <c r="H22" s="85">
        <v>0</v>
      </c>
      <c r="I22" s="85">
        <v>0</v>
      </c>
    </row>
    <row r="23" spans="1:9">
      <c r="A23" s="83">
        <v>0.59375</v>
      </c>
      <c r="B23" t="s">
        <v>38</v>
      </c>
      <c r="C23" s="85">
        <v>0</v>
      </c>
      <c r="D23" s="85">
        <v>0</v>
      </c>
      <c r="E23" s="85">
        <v>0</v>
      </c>
      <c r="F23" s="85">
        <v>0</v>
      </c>
      <c r="G23" s="85">
        <v>0</v>
      </c>
      <c r="H23" s="85">
        <v>0</v>
      </c>
      <c r="I23" s="85">
        <v>0</v>
      </c>
    </row>
    <row r="24" spans="1:9">
      <c r="A24" s="83">
        <v>0.60416666666666696</v>
      </c>
      <c r="B24" t="s">
        <v>38</v>
      </c>
      <c r="C24" s="85">
        <v>0</v>
      </c>
      <c r="D24" s="85">
        <v>0</v>
      </c>
      <c r="E24" s="85">
        <v>0</v>
      </c>
      <c r="F24" s="85">
        <v>0</v>
      </c>
      <c r="G24" s="85">
        <v>0</v>
      </c>
      <c r="H24" s="85">
        <v>0</v>
      </c>
      <c r="I24" s="85">
        <v>0</v>
      </c>
    </row>
    <row r="25" spans="1:9">
      <c r="A25" s="83">
        <v>0.61458333333333304</v>
      </c>
      <c r="B25" t="s">
        <v>38</v>
      </c>
      <c r="C25" s="85">
        <v>0</v>
      </c>
      <c r="D25" s="85">
        <v>0</v>
      </c>
      <c r="E25" s="85">
        <v>0</v>
      </c>
      <c r="F25" s="85">
        <v>0</v>
      </c>
      <c r="G25" s="85">
        <v>0</v>
      </c>
      <c r="H25" s="85">
        <v>0</v>
      </c>
      <c r="I25" s="85">
        <v>0</v>
      </c>
    </row>
    <row r="26" spans="1:9">
      <c r="A26" s="83">
        <v>0.625</v>
      </c>
      <c r="B26" t="s">
        <v>38</v>
      </c>
      <c r="C26" s="85">
        <v>0</v>
      </c>
      <c r="D26" s="85">
        <v>0</v>
      </c>
      <c r="E26" s="85">
        <v>0</v>
      </c>
      <c r="F26" s="85">
        <v>0</v>
      </c>
      <c r="G26" s="85">
        <v>0</v>
      </c>
      <c r="H26" s="85">
        <v>0</v>
      </c>
      <c r="I26" s="85">
        <v>0</v>
      </c>
    </row>
    <row r="27" spans="1:9">
      <c r="A27" s="83">
        <v>0.63541666666666696</v>
      </c>
      <c r="B27" t="s">
        <v>38</v>
      </c>
      <c r="C27" s="85">
        <v>0</v>
      </c>
      <c r="D27" s="85">
        <v>0</v>
      </c>
      <c r="E27" s="85">
        <v>0</v>
      </c>
      <c r="F27" s="85">
        <v>0</v>
      </c>
      <c r="G27" s="85">
        <v>0</v>
      </c>
      <c r="H27" s="85">
        <v>0</v>
      </c>
      <c r="I27" s="85">
        <v>0</v>
      </c>
    </row>
    <row r="28" spans="1:9">
      <c r="A28" s="83">
        <v>0.64583333333333304</v>
      </c>
      <c r="B28" t="s">
        <v>38</v>
      </c>
      <c r="C28" s="85">
        <v>0</v>
      </c>
      <c r="D28" s="85">
        <v>0</v>
      </c>
      <c r="E28" s="85">
        <v>0</v>
      </c>
      <c r="F28" s="85">
        <v>0</v>
      </c>
      <c r="G28" s="85">
        <v>0</v>
      </c>
      <c r="H28" s="85">
        <v>0</v>
      </c>
      <c r="I28" s="85">
        <v>0</v>
      </c>
    </row>
    <row r="29" spans="1:9">
      <c r="A29" s="83">
        <v>0.65625</v>
      </c>
      <c r="B29" t="s">
        <v>38</v>
      </c>
      <c r="C29" s="85">
        <v>0</v>
      </c>
      <c r="D29" s="85">
        <v>0</v>
      </c>
      <c r="E29" s="85">
        <v>0</v>
      </c>
      <c r="F29" s="85">
        <v>0</v>
      </c>
      <c r="G29" s="85">
        <v>0</v>
      </c>
      <c r="H29" s="85">
        <v>0</v>
      </c>
      <c r="I29" s="85">
        <v>0</v>
      </c>
    </row>
    <row r="30" spans="1:9">
      <c r="A30" s="83">
        <v>0.66666666666666696</v>
      </c>
      <c r="B30" t="s">
        <v>38</v>
      </c>
      <c r="C30" s="85">
        <v>0</v>
      </c>
      <c r="D30" s="85">
        <v>0</v>
      </c>
      <c r="E30" s="85">
        <v>0</v>
      </c>
      <c r="F30" s="85">
        <v>0</v>
      </c>
      <c r="G30" s="85">
        <v>0</v>
      </c>
      <c r="H30" s="85">
        <v>0</v>
      </c>
      <c r="I30" s="85">
        <v>0</v>
      </c>
    </row>
    <row r="31" spans="1:9">
      <c r="A31" s="83">
        <v>0.67708333333333304</v>
      </c>
      <c r="B31" t="s">
        <v>38</v>
      </c>
      <c r="C31" s="85">
        <v>0</v>
      </c>
      <c r="D31" s="85">
        <v>0</v>
      </c>
      <c r="E31" s="85">
        <v>0</v>
      </c>
      <c r="F31" s="85">
        <v>0</v>
      </c>
      <c r="G31" s="85">
        <v>0</v>
      </c>
      <c r="H31" s="85">
        <v>0</v>
      </c>
      <c r="I31" s="85">
        <v>0</v>
      </c>
    </row>
    <row r="32" spans="1:9">
      <c r="A32" s="83">
        <v>0.6875</v>
      </c>
      <c r="B32" t="s">
        <v>38</v>
      </c>
      <c r="C32" s="85">
        <v>0</v>
      </c>
      <c r="D32" s="85">
        <v>0</v>
      </c>
      <c r="E32" s="85">
        <v>0</v>
      </c>
      <c r="F32" s="85">
        <v>0</v>
      </c>
      <c r="G32" s="85">
        <v>0</v>
      </c>
      <c r="H32" s="85">
        <v>0</v>
      </c>
      <c r="I32" s="85">
        <v>0</v>
      </c>
    </row>
    <row r="33" spans="1:9">
      <c r="A33" s="83">
        <v>0.69791666666666696</v>
      </c>
      <c r="B33" t="s">
        <v>38</v>
      </c>
      <c r="C33" s="85">
        <v>0</v>
      </c>
      <c r="D33" s="85">
        <v>0</v>
      </c>
      <c r="E33" s="85">
        <v>0</v>
      </c>
      <c r="F33" s="85">
        <v>0</v>
      </c>
      <c r="G33" s="85">
        <v>0</v>
      </c>
      <c r="H33" s="85">
        <v>0</v>
      </c>
      <c r="I33" s="85">
        <v>0</v>
      </c>
    </row>
  </sheetData>
  <sheetProtection sheet="1" formatCells="0" formatColumns="0" formatRows="0" insertColumns="0" insertRows="0" insertHyperlinks="0" deleteColumns="0" deleteRows="0" sort="0" autoFilter="0" pivotTables="0"/>
  <sortState ref="A2:I33">
    <sortCondition ref="A1:A33"/>
    <sortCondition ref="B1:B33"/>
  </sortState>
  <conditionalFormatting sqref="C2:I33">
    <cfRule type="cellIs" dxfId="46" priority="1" operator="equal">
      <formula>0</formula>
    </cfRule>
    <cfRule type="cellIs" dxfId="45" priority="2" operator="lessThan">
      <formula>0</formula>
    </cfRule>
    <cfRule type="cellIs" dxfId="44" priority="3" operator="greaterThan">
      <formula>0</formula>
    </cfRule>
  </conditionalFormatting>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sheetPr codeName="Sheet8"/>
  <dimension ref="A1:I33"/>
  <sheetViews>
    <sheetView workbookViewId="0">
      <selection activeCell="A2" sqref="A2:I33"/>
    </sheetView>
  </sheetViews>
  <sheetFormatPr defaultColWidth="9" defaultRowHeight="15"/>
  <cols>
    <col min="1" max="1" width="14.5703125" style="83" customWidth="1"/>
    <col min="2" max="2" width="12.85546875" customWidth="1"/>
    <col min="4" max="5" width="10.5703125" customWidth="1"/>
    <col min="6" max="6" width="11.5703125" customWidth="1"/>
    <col min="7" max="9" width="10.5703125" customWidth="1"/>
  </cols>
  <sheetData>
    <row r="1" spans="1:9">
      <c r="A1" s="83" t="s">
        <v>16</v>
      </c>
      <c r="B1" s="84" t="s">
        <v>7</v>
      </c>
      <c r="C1" s="53" t="str">
        <f>'Staff Assignments'!$C$2</f>
        <v>Sunday</v>
      </c>
      <c r="D1" s="53" t="str">
        <f>'Staff Assignments'!$E$2</f>
        <v>Monday</v>
      </c>
      <c r="E1" s="53" t="str">
        <f>'Staff Assignments'!$G$2</f>
        <v>Tuesday</v>
      </c>
      <c r="F1" s="53" t="str">
        <f>'Staff Assignments'!$I$2</f>
        <v>Wednesday</v>
      </c>
      <c r="G1" s="53" t="str">
        <f>'Staff Assignments'!$K$2</f>
        <v>Thursday</v>
      </c>
      <c r="H1" s="53" t="str">
        <f>'Staff Assignments'!$M$2</f>
        <v>Friday</v>
      </c>
      <c r="I1" s="53" t="str">
        <f>'Staff Assignments'!$O$2</f>
        <v>Saturday</v>
      </c>
    </row>
    <row r="2" spans="1:9">
      <c r="A2" s="83">
        <v>0.375</v>
      </c>
      <c r="B2" t="s">
        <v>38</v>
      </c>
      <c r="C2">
        <v>0</v>
      </c>
      <c r="D2">
        <v>0</v>
      </c>
      <c r="E2">
        <v>0</v>
      </c>
      <c r="F2">
        <v>0</v>
      </c>
      <c r="G2">
        <v>0</v>
      </c>
      <c r="H2">
        <v>0</v>
      </c>
      <c r="I2">
        <v>0</v>
      </c>
    </row>
    <row r="3" spans="1:9">
      <c r="A3" s="83">
        <v>0.38541666666666702</v>
      </c>
      <c r="B3" t="s">
        <v>38</v>
      </c>
      <c r="C3">
        <v>0</v>
      </c>
      <c r="D3">
        <v>0</v>
      </c>
      <c r="E3">
        <v>0</v>
      </c>
      <c r="F3">
        <v>0</v>
      </c>
      <c r="G3">
        <v>0</v>
      </c>
      <c r="H3">
        <v>0</v>
      </c>
      <c r="I3">
        <v>0</v>
      </c>
    </row>
    <row r="4" spans="1:9">
      <c r="A4" s="83">
        <v>0.39583333333333298</v>
      </c>
      <c r="B4" t="s">
        <v>38</v>
      </c>
      <c r="C4">
        <v>0</v>
      </c>
      <c r="D4">
        <v>0</v>
      </c>
      <c r="E4">
        <v>0</v>
      </c>
      <c r="F4">
        <v>0</v>
      </c>
      <c r="G4">
        <v>0</v>
      </c>
      <c r="H4">
        <v>0</v>
      </c>
      <c r="I4">
        <v>0</v>
      </c>
    </row>
    <row r="5" spans="1:9">
      <c r="A5" s="83">
        <v>0.40625</v>
      </c>
      <c r="B5" t="s">
        <v>38</v>
      </c>
      <c r="C5">
        <v>0</v>
      </c>
      <c r="D5">
        <v>0</v>
      </c>
      <c r="E5">
        <v>0</v>
      </c>
      <c r="F5">
        <v>0</v>
      </c>
      <c r="G5">
        <v>0</v>
      </c>
      <c r="H5">
        <v>0</v>
      </c>
      <c r="I5">
        <v>0</v>
      </c>
    </row>
    <row r="6" spans="1:9">
      <c r="A6" s="83">
        <v>0.41666666666666702</v>
      </c>
      <c r="B6" t="s">
        <v>38</v>
      </c>
      <c r="C6">
        <v>0</v>
      </c>
      <c r="D6">
        <v>0</v>
      </c>
      <c r="E6">
        <v>0</v>
      </c>
      <c r="F6">
        <v>0</v>
      </c>
      <c r="G6">
        <v>0</v>
      </c>
      <c r="H6">
        <v>0</v>
      </c>
      <c r="I6">
        <v>0</v>
      </c>
    </row>
    <row r="7" spans="1:9">
      <c r="A7" s="83">
        <v>0.42708333333333298</v>
      </c>
      <c r="B7" t="s">
        <v>38</v>
      </c>
      <c r="C7">
        <v>0</v>
      </c>
      <c r="D7">
        <v>0</v>
      </c>
      <c r="E7">
        <v>0</v>
      </c>
      <c r="F7">
        <v>0</v>
      </c>
      <c r="G7">
        <v>0</v>
      </c>
      <c r="H7">
        <v>0</v>
      </c>
      <c r="I7">
        <v>0</v>
      </c>
    </row>
    <row r="8" spans="1:9">
      <c r="A8" s="83">
        <v>0.4375</v>
      </c>
      <c r="B8" t="s">
        <v>38</v>
      </c>
      <c r="C8">
        <v>0</v>
      </c>
      <c r="D8">
        <v>0</v>
      </c>
      <c r="E8">
        <v>0</v>
      </c>
      <c r="F8">
        <v>0</v>
      </c>
      <c r="G8">
        <v>0</v>
      </c>
      <c r="H8">
        <v>0</v>
      </c>
      <c r="I8">
        <v>0</v>
      </c>
    </row>
    <row r="9" spans="1:9">
      <c r="A9" s="83">
        <v>0.44791666666666702</v>
      </c>
      <c r="B9" t="s">
        <v>38</v>
      </c>
      <c r="C9">
        <v>0</v>
      </c>
      <c r="D9">
        <v>0</v>
      </c>
      <c r="E9">
        <v>0</v>
      </c>
      <c r="F9">
        <v>0</v>
      </c>
      <c r="G9">
        <v>0</v>
      </c>
      <c r="H9">
        <v>0</v>
      </c>
      <c r="I9">
        <v>0</v>
      </c>
    </row>
    <row r="10" spans="1:9">
      <c r="A10" s="83">
        <v>0.45833333333333298</v>
      </c>
      <c r="B10" t="s">
        <v>38</v>
      </c>
      <c r="C10">
        <v>0</v>
      </c>
      <c r="D10">
        <v>0</v>
      </c>
      <c r="E10">
        <v>0</v>
      </c>
      <c r="F10">
        <v>0</v>
      </c>
      <c r="G10">
        <v>0</v>
      </c>
      <c r="H10">
        <v>0</v>
      </c>
      <c r="I10">
        <v>0</v>
      </c>
    </row>
    <row r="11" spans="1:9">
      <c r="A11" s="83">
        <v>0.46875</v>
      </c>
      <c r="B11" t="s">
        <v>38</v>
      </c>
      <c r="C11">
        <v>0</v>
      </c>
      <c r="D11">
        <v>0</v>
      </c>
      <c r="E11">
        <v>0</v>
      </c>
      <c r="F11">
        <v>0</v>
      </c>
      <c r="G11">
        <v>0</v>
      </c>
      <c r="H11">
        <v>0</v>
      </c>
      <c r="I11">
        <v>0</v>
      </c>
    </row>
    <row r="12" spans="1:9">
      <c r="A12" s="83">
        <v>0.47916666666666702</v>
      </c>
      <c r="B12" t="s">
        <v>38</v>
      </c>
      <c r="C12">
        <v>0</v>
      </c>
      <c r="D12">
        <v>0</v>
      </c>
      <c r="E12">
        <v>0</v>
      </c>
      <c r="F12">
        <v>0</v>
      </c>
      <c r="G12">
        <v>0</v>
      </c>
      <c r="H12">
        <v>0</v>
      </c>
      <c r="I12">
        <v>0</v>
      </c>
    </row>
    <row r="13" spans="1:9">
      <c r="A13" s="83">
        <v>0.48958333333333298</v>
      </c>
      <c r="B13" t="s">
        <v>38</v>
      </c>
      <c r="C13">
        <v>0</v>
      </c>
      <c r="D13">
        <v>0</v>
      </c>
      <c r="E13">
        <v>0</v>
      </c>
      <c r="F13">
        <v>0</v>
      </c>
      <c r="G13">
        <v>0</v>
      </c>
      <c r="H13">
        <v>0</v>
      </c>
      <c r="I13">
        <v>0</v>
      </c>
    </row>
    <row r="14" spans="1:9">
      <c r="A14" s="83">
        <v>0.5</v>
      </c>
      <c r="B14" t="s">
        <v>38</v>
      </c>
      <c r="C14">
        <v>0</v>
      </c>
      <c r="D14">
        <v>0</v>
      </c>
      <c r="E14">
        <v>0</v>
      </c>
      <c r="F14">
        <v>0</v>
      </c>
      <c r="G14">
        <v>0</v>
      </c>
      <c r="H14">
        <v>0</v>
      </c>
      <c r="I14">
        <v>0</v>
      </c>
    </row>
    <row r="15" spans="1:9">
      <c r="A15" s="83">
        <v>0.51041666666666696</v>
      </c>
      <c r="B15" t="s">
        <v>38</v>
      </c>
      <c r="C15">
        <v>0</v>
      </c>
      <c r="D15">
        <v>0</v>
      </c>
      <c r="E15">
        <v>0</v>
      </c>
      <c r="F15">
        <v>0</v>
      </c>
      <c r="G15">
        <v>0</v>
      </c>
      <c r="H15">
        <v>0</v>
      </c>
      <c r="I15">
        <v>0</v>
      </c>
    </row>
    <row r="16" spans="1:9">
      <c r="A16" s="83">
        <v>0.52083333333333304</v>
      </c>
      <c r="B16" t="s">
        <v>38</v>
      </c>
      <c r="C16">
        <v>0</v>
      </c>
      <c r="D16">
        <v>0</v>
      </c>
      <c r="E16">
        <v>0</v>
      </c>
      <c r="F16">
        <v>0</v>
      </c>
      <c r="G16">
        <v>0</v>
      </c>
      <c r="H16">
        <v>0</v>
      </c>
      <c r="I16">
        <v>0</v>
      </c>
    </row>
    <row r="17" spans="1:9">
      <c r="A17" s="83">
        <v>0.53125</v>
      </c>
      <c r="B17" t="s">
        <v>38</v>
      </c>
      <c r="C17">
        <v>0</v>
      </c>
      <c r="D17">
        <v>0</v>
      </c>
      <c r="E17">
        <v>0</v>
      </c>
      <c r="F17">
        <v>0</v>
      </c>
      <c r="G17">
        <v>0</v>
      </c>
      <c r="H17">
        <v>0</v>
      </c>
      <c r="I17">
        <v>0</v>
      </c>
    </row>
    <row r="18" spans="1:9">
      <c r="A18" s="83">
        <v>0.54166666666666696</v>
      </c>
      <c r="B18" t="s">
        <v>38</v>
      </c>
      <c r="C18">
        <v>0</v>
      </c>
      <c r="D18">
        <v>0</v>
      </c>
      <c r="E18">
        <v>0</v>
      </c>
      <c r="F18">
        <v>0</v>
      </c>
      <c r="G18">
        <v>0</v>
      </c>
      <c r="H18">
        <v>0</v>
      </c>
      <c r="I18">
        <v>0</v>
      </c>
    </row>
    <row r="19" spans="1:9">
      <c r="A19" s="83">
        <v>0.55208333333333304</v>
      </c>
      <c r="B19" t="s">
        <v>38</v>
      </c>
      <c r="C19">
        <v>0</v>
      </c>
      <c r="D19">
        <v>0</v>
      </c>
      <c r="E19">
        <v>0</v>
      </c>
      <c r="F19">
        <v>0</v>
      </c>
      <c r="G19">
        <v>0</v>
      </c>
      <c r="H19">
        <v>0</v>
      </c>
      <c r="I19">
        <v>0</v>
      </c>
    </row>
    <row r="20" spans="1:9">
      <c r="A20" s="83">
        <v>0.5625</v>
      </c>
      <c r="B20" t="s">
        <v>38</v>
      </c>
      <c r="C20">
        <v>0</v>
      </c>
      <c r="D20">
        <v>0</v>
      </c>
      <c r="E20">
        <v>0</v>
      </c>
      <c r="F20">
        <v>0</v>
      </c>
      <c r="G20">
        <v>0</v>
      </c>
      <c r="H20">
        <v>0</v>
      </c>
      <c r="I20">
        <v>0</v>
      </c>
    </row>
    <row r="21" spans="1:9">
      <c r="A21" s="83">
        <v>0.57291666666666696</v>
      </c>
      <c r="B21" t="s">
        <v>38</v>
      </c>
      <c r="C21">
        <v>0</v>
      </c>
      <c r="D21">
        <v>0</v>
      </c>
      <c r="E21">
        <v>0</v>
      </c>
      <c r="F21">
        <v>0</v>
      </c>
      <c r="G21">
        <v>0</v>
      </c>
      <c r="H21">
        <v>0</v>
      </c>
      <c r="I21">
        <v>0</v>
      </c>
    </row>
    <row r="22" spans="1:9">
      <c r="A22" s="83">
        <v>0.58333333333333304</v>
      </c>
      <c r="B22" t="s">
        <v>38</v>
      </c>
      <c r="C22">
        <v>0</v>
      </c>
      <c r="D22">
        <v>0</v>
      </c>
      <c r="E22">
        <v>0</v>
      </c>
      <c r="F22">
        <v>0</v>
      </c>
      <c r="G22">
        <v>0</v>
      </c>
      <c r="H22">
        <v>0</v>
      </c>
      <c r="I22">
        <v>0</v>
      </c>
    </row>
    <row r="23" spans="1:9">
      <c r="A23" s="83">
        <v>0.59375</v>
      </c>
      <c r="B23" t="s">
        <v>38</v>
      </c>
      <c r="C23">
        <v>0</v>
      </c>
      <c r="D23">
        <v>0</v>
      </c>
      <c r="E23">
        <v>0</v>
      </c>
      <c r="F23">
        <v>0</v>
      </c>
      <c r="G23">
        <v>0</v>
      </c>
      <c r="H23">
        <v>0</v>
      </c>
      <c r="I23">
        <v>0</v>
      </c>
    </row>
    <row r="24" spans="1:9">
      <c r="A24" s="83">
        <v>0.60416666666666696</v>
      </c>
      <c r="B24" t="s">
        <v>38</v>
      </c>
      <c r="C24">
        <v>0</v>
      </c>
      <c r="D24">
        <v>0</v>
      </c>
      <c r="E24">
        <v>0</v>
      </c>
      <c r="F24">
        <v>0</v>
      </c>
      <c r="G24">
        <v>0</v>
      </c>
      <c r="H24">
        <v>0</v>
      </c>
      <c r="I24">
        <v>0</v>
      </c>
    </row>
    <row r="25" spans="1:9">
      <c r="A25" s="83">
        <v>0.61458333333333304</v>
      </c>
      <c r="B25" t="s">
        <v>38</v>
      </c>
      <c r="C25">
        <v>0</v>
      </c>
      <c r="D25">
        <v>0</v>
      </c>
      <c r="E25">
        <v>0</v>
      </c>
      <c r="F25">
        <v>0</v>
      </c>
      <c r="G25">
        <v>0</v>
      </c>
      <c r="H25">
        <v>0</v>
      </c>
      <c r="I25">
        <v>0</v>
      </c>
    </row>
    <row r="26" spans="1:9">
      <c r="A26" s="83">
        <v>0.625</v>
      </c>
      <c r="B26" t="s">
        <v>38</v>
      </c>
      <c r="C26">
        <v>0</v>
      </c>
      <c r="D26">
        <v>0</v>
      </c>
      <c r="E26">
        <v>0</v>
      </c>
      <c r="F26">
        <v>0</v>
      </c>
      <c r="G26">
        <v>0</v>
      </c>
      <c r="H26">
        <v>0</v>
      </c>
      <c r="I26">
        <v>0</v>
      </c>
    </row>
    <row r="27" spans="1:9">
      <c r="A27" s="83">
        <v>0.63541666666666696</v>
      </c>
      <c r="B27" t="s">
        <v>38</v>
      </c>
      <c r="C27">
        <v>0</v>
      </c>
      <c r="D27">
        <v>0</v>
      </c>
      <c r="E27">
        <v>0</v>
      </c>
      <c r="F27">
        <v>0</v>
      </c>
      <c r="G27">
        <v>0</v>
      </c>
      <c r="H27">
        <v>0</v>
      </c>
      <c r="I27">
        <v>0</v>
      </c>
    </row>
    <row r="28" spans="1:9">
      <c r="A28" s="83">
        <v>0.64583333333333304</v>
      </c>
      <c r="B28" t="s">
        <v>38</v>
      </c>
      <c r="C28">
        <v>0</v>
      </c>
      <c r="D28">
        <v>0</v>
      </c>
      <c r="E28">
        <v>0</v>
      </c>
      <c r="F28">
        <v>0</v>
      </c>
      <c r="G28">
        <v>0</v>
      </c>
      <c r="H28">
        <v>0</v>
      </c>
      <c r="I28">
        <v>0</v>
      </c>
    </row>
    <row r="29" spans="1:9">
      <c r="A29" s="83">
        <v>0.65625</v>
      </c>
      <c r="B29" t="s">
        <v>38</v>
      </c>
      <c r="C29">
        <v>0</v>
      </c>
      <c r="D29">
        <v>0</v>
      </c>
      <c r="E29">
        <v>0</v>
      </c>
      <c r="F29">
        <v>0</v>
      </c>
      <c r="G29">
        <v>0</v>
      </c>
      <c r="H29">
        <v>0</v>
      </c>
      <c r="I29">
        <v>0</v>
      </c>
    </row>
    <row r="30" spans="1:9">
      <c r="A30" s="83">
        <v>0.66666666666666696</v>
      </c>
      <c r="B30" t="s">
        <v>38</v>
      </c>
      <c r="C30">
        <v>0</v>
      </c>
      <c r="D30">
        <v>0</v>
      </c>
      <c r="E30">
        <v>0</v>
      </c>
      <c r="F30">
        <v>0</v>
      </c>
      <c r="G30">
        <v>0</v>
      </c>
      <c r="H30">
        <v>0</v>
      </c>
      <c r="I30">
        <v>0</v>
      </c>
    </row>
    <row r="31" spans="1:9">
      <c r="A31" s="83">
        <v>0.67708333333333304</v>
      </c>
      <c r="B31" t="s">
        <v>38</v>
      </c>
      <c r="C31">
        <v>0</v>
      </c>
      <c r="D31">
        <v>0</v>
      </c>
      <c r="E31">
        <v>0</v>
      </c>
      <c r="F31">
        <v>0</v>
      </c>
      <c r="G31">
        <v>0</v>
      </c>
      <c r="H31">
        <v>0</v>
      </c>
      <c r="I31">
        <v>0</v>
      </c>
    </row>
    <row r="32" spans="1:9">
      <c r="A32" s="83">
        <v>0.6875</v>
      </c>
      <c r="B32" t="s">
        <v>38</v>
      </c>
      <c r="C32">
        <v>0</v>
      </c>
      <c r="D32">
        <v>0</v>
      </c>
      <c r="E32">
        <v>0</v>
      </c>
      <c r="F32">
        <v>0</v>
      </c>
      <c r="G32">
        <v>0</v>
      </c>
      <c r="H32">
        <v>0</v>
      </c>
      <c r="I32">
        <v>0</v>
      </c>
    </row>
    <row r="33" spans="1:9">
      <c r="A33" s="83">
        <v>0.69791666666666696</v>
      </c>
      <c r="B33" t="s">
        <v>38</v>
      </c>
      <c r="C33">
        <v>0</v>
      </c>
      <c r="D33">
        <v>0</v>
      </c>
      <c r="E33">
        <v>0</v>
      </c>
      <c r="F33">
        <v>0</v>
      </c>
      <c r="G33">
        <v>0</v>
      </c>
      <c r="H33">
        <v>0</v>
      </c>
      <c r="I33">
        <v>0</v>
      </c>
    </row>
  </sheetData>
  <sheetProtection sheet="1" formatCells="0" formatColumns="0" formatRows="0" insertColumns="0" insertRows="0" insertHyperlinks="0" deleteColumns="0" deleteRows="0" sort="0" autoFilter="0" pivotTables="0"/>
  <sortState ref="A2:I33">
    <sortCondition ref="A1:A33"/>
    <sortCondition ref="B1:B33"/>
  </sortState>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7"/>
  <dimension ref="A1:I33"/>
  <sheetViews>
    <sheetView workbookViewId="0">
      <selection activeCell="A2" sqref="A2:I33"/>
    </sheetView>
  </sheetViews>
  <sheetFormatPr defaultColWidth="9" defaultRowHeight="15"/>
  <cols>
    <col min="1" max="1" width="18.42578125" style="83" customWidth="1"/>
    <col min="2" max="2" width="12.85546875" customWidth="1"/>
    <col min="3" max="9" width="11.42578125" customWidth="1"/>
  </cols>
  <sheetData>
    <row r="1" spans="1:9">
      <c r="A1" s="83" t="s">
        <v>16</v>
      </c>
      <c r="B1" s="52" t="s">
        <v>7</v>
      </c>
      <c r="C1" s="53" t="str">
        <f>'Staff Assignments'!$C$2</f>
        <v>Sunday</v>
      </c>
      <c r="D1" s="53" t="str">
        <f>'Staff Assignments'!$E$2</f>
        <v>Monday</v>
      </c>
      <c r="E1" s="53" t="str">
        <f>'Staff Assignments'!$G$2</f>
        <v>Tuesday</v>
      </c>
      <c r="F1" s="53" t="str">
        <f>'Staff Assignments'!$I$2</f>
        <v>Wednesday</v>
      </c>
      <c r="G1" s="53" t="str">
        <f>'Staff Assignments'!$K$2</f>
        <v>Thursday</v>
      </c>
      <c r="H1" s="53" t="str">
        <f>'Staff Assignments'!$M$2</f>
        <v>Friday</v>
      </c>
      <c r="I1" s="53" t="str">
        <f>'Staff Assignments'!$O$2</f>
        <v>Saturday</v>
      </c>
    </row>
    <row r="2" spans="1:9">
      <c r="A2" s="83">
        <v>0.375</v>
      </c>
      <c r="B2" t="s">
        <v>38</v>
      </c>
      <c r="C2" s="85">
        <v>0</v>
      </c>
      <c r="D2" s="85">
        <v>0</v>
      </c>
      <c r="E2" s="85">
        <v>0</v>
      </c>
      <c r="F2" s="85">
        <v>0</v>
      </c>
      <c r="G2" s="85">
        <v>0</v>
      </c>
      <c r="H2" s="85">
        <v>0</v>
      </c>
      <c r="I2" s="85">
        <v>0</v>
      </c>
    </row>
    <row r="3" spans="1:9">
      <c r="A3" s="83">
        <v>0.38541666666666702</v>
      </c>
      <c r="B3" t="s">
        <v>38</v>
      </c>
      <c r="C3" s="85">
        <v>0</v>
      </c>
      <c r="D3" s="85">
        <v>0</v>
      </c>
      <c r="E3" s="85">
        <v>0</v>
      </c>
      <c r="F3" s="85">
        <v>0</v>
      </c>
      <c r="G3" s="85">
        <v>0</v>
      </c>
      <c r="H3" s="85">
        <v>0</v>
      </c>
      <c r="I3" s="85">
        <v>0</v>
      </c>
    </row>
    <row r="4" spans="1:9">
      <c r="A4" s="83">
        <v>0.39583333333333298</v>
      </c>
      <c r="B4" t="s">
        <v>38</v>
      </c>
      <c r="C4" s="85">
        <v>0</v>
      </c>
      <c r="D4" s="85">
        <v>0</v>
      </c>
      <c r="E4" s="85">
        <v>0</v>
      </c>
      <c r="F4" s="85">
        <v>0</v>
      </c>
      <c r="G4" s="85">
        <v>0</v>
      </c>
      <c r="H4" s="85">
        <v>0</v>
      </c>
      <c r="I4" s="85">
        <v>0</v>
      </c>
    </row>
    <row r="5" spans="1:9">
      <c r="A5" s="83">
        <v>0.40625</v>
      </c>
      <c r="B5" t="s">
        <v>38</v>
      </c>
      <c r="C5" s="85">
        <v>0</v>
      </c>
      <c r="D5" s="85">
        <v>0</v>
      </c>
      <c r="E5" s="85">
        <v>0</v>
      </c>
      <c r="F5" s="85">
        <v>0</v>
      </c>
      <c r="G5" s="85">
        <v>0</v>
      </c>
      <c r="H5" s="85">
        <v>0</v>
      </c>
      <c r="I5" s="85">
        <v>0</v>
      </c>
    </row>
    <row r="6" spans="1:9">
      <c r="A6" s="83">
        <v>0.41666666666666702</v>
      </c>
      <c r="B6" t="s">
        <v>38</v>
      </c>
      <c r="C6" s="85">
        <v>0</v>
      </c>
      <c r="D6" s="85">
        <v>0</v>
      </c>
      <c r="E6" s="85">
        <v>0</v>
      </c>
      <c r="F6" s="85">
        <v>0</v>
      </c>
      <c r="G6" s="85">
        <v>0</v>
      </c>
      <c r="H6" s="85">
        <v>0</v>
      </c>
      <c r="I6" s="85">
        <v>0</v>
      </c>
    </row>
    <row r="7" spans="1:9">
      <c r="A7" s="83">
        <v>0.42708333333333298</v>
      </c>
      <c r="B7" t="s">
        <v>38</v>
      </c>
      <c r="C7" s="85">
        <v>0</v>
      </c>
      <c r="D7" s="85">
        <v>0</v>
      </c>
      <c r="E7" s="85">
        <v>0</v>
      </c>
      <c r="F7" s="85">
        <v>0</v>
      </c>
      <c r="G7" s="85">
        <v>0</v>
      </c>
      <c r="H7" s="85">
        <v>0</v>
      </c>
      <c r="I7" s="85">
        <v>0</v>
      </c>
    </row>
    <row r="8" spans="1:9">
      <c r="A8" s="83">
        <v>0.4375</v>
      </c>
      <c r="B8" t="s">
        <v>38</v>
      </c>
      <c r="C8" s="85">
        <v>0</v>
      </c>
      <c r="D8" s="85">
        <v>0</v>
      </c>
      <c r="E8" s="85">
        <v>0</v>
      </c>
      <c r="F8" s="85">
        <v>0</v>
      </c>
      <c r="G8" s="85">
        <v>0</v>
      </c>
      <c r="H8" s="85">
        <v>0</v>
      </c>
      <c r="I8" s="85">
        <v>0</v>
      </c>
    </row>
    <row r="9" spans="1:9">
      <c r="A9" s="83">
        <v>0.44791666666666702</v>
      </c>
      <c r="B9" t="s">
        <v>38</v>
      </c>
      <c r="C9" s="85">
        <v>0</v>
      </c>
      <c r="D9" s="85">
        <v>0</v>
      </c>
      <c r="E9" s="85">
        <v>0</v>
      </c>
      <c r="F9" s="85">
        <v>0</v>
      </c>
      <c r="G9" s="85">
        <v>0</v>
      </c>
      <c r="H9" s="85">
        <v>0</v>
      </c>
      <c r="I9" s="85">
        <v>0</v>
      </c>
    </row>
    <row r="10" spans="1:9">
      <c r="A10" s="83">
        <v>0.45833333333333298</v>
      </c>
      <c r="B10" t="s">
        <v>38</v>
      </c>
      <c r="C10" s="85">
        <v>0</v>
      </c>
      <c r="D10" s="85">
        <v>0</v>
      </c>
      <c r="E10" s="85">
        <v>0</v>
      </c>
      <c r="F10" s="85">
        <v>0</v>
      </c>
      <c r="G10" s="85">
        <v>0</v>
      </c>
      <c r="H10" s="85">
        <v>0</v>
      </c>
      <c r="I10" s="85">
        <v>0</v>
      </c>
    </row>
    <row r="11" spans="1:9">
      <c r="A11" s="83">
        <v>0.46875</v>
      </c>
      <c r="B11" t="s">
        <v>38</v>
      </c>
      <c r="C11" s="85">
        <v>0</v>
      </c>
      <c r="D11" s="85">
        <v>0</v>
      </c>
      <c r="E11" s="85">
        <v>0</v>
      </c>
      <c r="F11" s="85">
        <v>0</v>
      </c>
      <c r="G11" s="85">
        <v>0</v>
      </c>
      <c r="H11" s="85">
        <v>0</v>
      </c>
      <c r="I11" s="85">
        <v>0</v>
      </c>
    </row>
    <row r="12" spans="1:9">
      <c r="A12" s="83">
        <v>0.47916666666666702</v>
      </c>
      <c r="B12" t="s">
        <v>38</v>
      </c>
      <c r="C12" s="85">
        <v>0</v>
      </c>
      <c r="D12" s="85">
        <v>0</v>
      </c>
      <c r="E12" s="85">
        <v>0</v>
      </c>
      <c r="F12" s="85">
        <v>0</v>
      </c>
      <c r="G12" s="85">
        <v>0</v>
      </c>
      <c r="H12" s="85">
        <v>0</v>
      </c>
      <c r="I12" s="85">
        <v>0</v>
      </c>
    </row>
    <row r="13" spans="1:9">
      <c r="A13" s="83">
        <v>0.48958333333333298</v>
      </c>
      <c r="B13" t="s">
        <v>38</v>
      </c>
      <c r="C13" s="85">
        <v>0</v>
      </c>
      <c r="D13" s="85">
        <v>0</v>
      </c>
      <c r="E13" s="85">
        <v>0</v>
      </c>
      <c r="F13" s="85">
        <v>0</v>
      </c>
      <c r="G13" s="85">
        <v>0</v>
      </c>
      <c r="H13" s="85">
        <v>0</v>
      </c>
      <c r="I13" s="85">
        <v>0</v>
      </c>
    </row>
    <row r="14" spans="1:9">
      <c r="A14" s="83">
        <v>0.5</v>
      </c>
      <c r="B14" t="s">
        <v>38</v>
      </c>
      <c r="C14" s="85">
        <v>0</v>
      </c>
      <c r="D14" s="85">
        <v>0</v>
      </c>
      <c r="E14" s="85">
        <v>0</v>
      </c>
      <c r="F14" s="85">
        <v>0</v>
      </c>
      <c r="G14" s="85">
        <v>0</v>
      </c>
      <c r="H14" s="85">
        <v>0</v>
      </c>
      <c r="I14" s="85">
        <v>0</v>
      </c>
    </row>
    <row r="15" spans="1:9">
      <c r="A15" s="83">
        <v>0.51041666666666696</v>
      </c>
      <c r="B15" t="s">
        <v>38</v>
      </c>
      <c r="C15" s="85">
        <v>0</v>
      </c>
      <c r="D15" s="85">
        <v>0</v>
      </c>
      <c r="E15" s="85">
        <v>0</v>
      </c>
      <c r="F15" s="85">
        <v>0</v>
      </c>
      <c r="G15" s="85">
        <v>0</v>
      </c>
      <c r="H15" s="85">
        <v>0</v>
      </c>
      <c r="I15" s="85">
        <v>0</v>
      </c>
    </row>
    <row r="16" spans="1:9">
      <c r="A16" s="83">
        <v>0.52083333333333304</v>
      </c>
      <c r="B16" t="s">
        <v>38</v>
      </c>
      <c r="C16" s="85">
        <v>0</v>
      </c>
      <c r="D16" s="85">
        <v>0</v>
      </c>
      <c r="E16" s="85">
        <v>0</v>
      </c>
      <c r="F16" s="85">
        <v>0</v>
      </c>
      <c r="G16" s="85">
        <v>0</v>
      </c>
      <c r="H16" s="85">
        <v>0</v>
      </c>
      <c r="I16" s="85">
        <v>0</v>
      </c>
    </row>
    <row r="17" spans="1:9">
      <c r="A17" s="83">
        <v>0.53125</v>
      </c>
      <c r="B17" t="s">
        <v>38</v>
      </c>
      <c r="C17" s="85">
        <v>0</v>
      </c>
      <c r="D17" s="85">
        <v>0</v>
      </c>
      <c r="E17" s="85">
        <v>0</v>
      </c>
      <c r="F17" s="85">
        <v>0</v>
      </c>
      <c r="G17" s="85">
        <v>0</v>
      </c>
      <c r="H17" s="85">
        <v>0</v>
      </c>
      <c r="I17" s="85">
        <v>0</v>
      </c>
    </row>
    <row r="18" spans="1:9">
      <c r="A18" s="83">
        <v>0.54166666666666696</v>
      </c>
      <c r="B18" t="s">
        <v>38</v>
      </c>
      <c r="C18" s="85">
        <v>0</v>
      </c>
      <c r="D18" s="85">
        <v>0</v>
      </c>
      <c r="E18" s="85">
        <v>0</v>
      </c>
      <c r="F18" s="85">
        <v>0</v>
      </c>
      <c r="G18" s="85">
        <v>0</v>
      </c>
      <c r="H18" s="85">
        <v>0</v>
      </c>
      <c r="I18" s="85">
        <v>0</v>
      </c>
    </row>
    <row r="19" spans="1:9">
      <c r="A19" s="83">
        <v>0.55208333333333304</v>
      </c>
      <c r="B19" t="s">
        <v>38</v>
      </c>
      <c r="C19" s="85">
        <v>0</v>
      </c>
      <c r="D19" s="85">
        <v>0</v>
      </c>
      <c r="E19" s="85">
        <v>0</v>
      </c>
      <c r="F19" s="85">
        <v>0</v>
      </c>
      <c r="G19" s="85">
        <v>0</v>
      </c>
      <c r="H19" s="85">
        <v>0</v>
      </c>
      <c r="I19" s="85">
        <v>0</v>
      </c>
    </row>
    <row r="20" spans="1:9">
      <c r="A20" s="83">
        <v>0.5625</v>
      </c>
      <c r="B20" t="s">
        <v>38</v>
      </c>
      <c r="C20" s="85">
        <v>0</v>
      </c>
      <c r="D20" s="85">
        <v>0</v>
      </c>
      <c r="E20" s="85">
        <v>0</v>
      </c>
      <c r="F20" s="85">
        <v>0</v>
      </c>
      <c r="G20" s="85">
        <v>0</v>
      </c>
      <c r="H20" s="85">
        <v>0</v>
      </c>
      <c r="I20" s="85">
        <v>0</v>
      </c>
    </row>
    <row r="21" spans="1:9">
      <c r="A21" s="83">
        <v>0.57291666666666696</v>
      </c>
      <c r="B21" t="s">
        <v>38</v>
      </c>
      <c r="C21" s="85">
        <v>0</v>
      </c>
      <c r="D21" s="85">
        <v>0</v>
      </c>
      <c r="E21" s="85">
        <v>0</v>
      </c>
      <c r="F21" s="85">
        <v>0</v>
      </c>
      <c r="G21" s="85">
        <v>0</v>
      </c>
      <c r="H21" s="85">
        <v>0</v>
      </c>
      <c r="I21" s="85">
        <v>0</v>
      </c>
    </row>
    <row r="22" spans="1:9">
      <c r="A22" s="83">
        <v>0.58333333333333304</v>
      </c>
      <c r="B22" t="s">
        <v>38</v>
      </c>
      <c r="C22" s="85">
        <v>0</v>
      </c>
      <c r="D22" s="85">
        <v>0</v>
      </c>
      <c r="E22" s="85">
        <v>0</v>
      </c>
      <c r="F22" s="85">
        <v>0</v>
      </c>
      <c r="G22" s="85">
        <v>0</v>
      </c>
      <c r="H22" s="85">
        <v>0</v>
      </c>
      <c r="I22" s="85">
        <v>0</v>
      </c>
    </row>
    <row r="23" spans="1:9">
      <c r="A23" s="83">
        <v>0.59375</v>
      </c>
      <c r="B23" t="s">
        <v>38</v>
      </c>
      <c r="C23" s="85">
        <v>0</v>
      </c>
      <c r="D23" s="85">
        <v>0</v>
      </c>
      <c r="E23" s="85">
        <v>0</v>
      </c>
      <c r="F23" s="85">
        <v>0</v>
      </c>
      <c r="G23" s="85">
        <v>0</v>
      </c>
      <c r="H23" s="85">
        <v>0</v>
      </c>
      <c r="I23" s="85">
        <v>0</v>
      </c>
    </row>
    <row r="24" spans="1:9">
      <c r="A24" s="83">
        <v>0.60416666666666696</v>
      </c>
      <c r="B24" t="s">
        <v>38</v>
      </c>
      <c r="C24" s="85">
        <v>0</v>
      </c>
      <c r="D24" s="85">
        <v>0</v>
      </c>
      <c r="E24" s="85">
        <v>0</v>
      </c>
      <c r="F24" s="85">
        <v>0</v>
      </c>
      <c r="G24" s="85">
        <v>0</v>
      </c>
      <c r="H24" s="85">
        <v>0</v>
      </c>
      <c r="I24" s="85">
        <v>0</v>
      </c>
    </row>
    <row r="25" spans="1:9">
      <c r="A25" s="83">
        <v>0.61458333333333304</v>
      </c>
      <c r="B25" t="s">
        <v>38</v>
      </c>
      <c r="C25" s="85">
        <v>0</v>
      </c>
      <c r="D25" s="85">
        <v>0</v>
      </c>
      <c r="E25" s="85">
        <v>0</v>
      </c>
      <c r="F25" s="85">
        <v>0</v>
      </c>
      <c r="G25" s="85">
        <v>0</v>
      </c>
      <c r="H25" s="85">
        <v>0</v>
      </c>
      <c r="I25" s="85">
        <v>0</v>
      </c>
    </row>
    <row r="26" spans="1:9">
      <c r="A26" s="83">
        <v>0.625</v>
      </c>
      <c r="B26" t="s">
        <v>38</v>
      </c>
      <c r="C26" s="85">
        <v>0</v>
      </c>
      <c r="D26" s="85">
        <v>0</v>
      </c>
      <c r="E26" s="85">
        <v>0</v>
      </c>
      <c r="F26" s="85">
        <v>0</v>
      </c>
      <c r="G26" s="85">
        <v>0</v>
      </c>
      <c r="H26" s="85">
        <v>0</v>
      </c>
      <c r="I26" s="85">
        <v>0</v>
      </c>
    </row>
    <row r="27" spans="1:9">
      <c r="A27" s="83">
        <v>0.63541666666666696</v>
      </c>
      <c r="B27" t="s">
        <v>38</v>
      </c>
      <c r="C27" s="85">
        <v>0</v>
      </c>
      <c r="D27" s="85">
        <v>0</v>
      </c>
      <c r="E27" s="85">
        <v>0</v>
      </c>
      <c r="F27" s="85">
        <v>0</v>
      </c>
      <c r="G27" s="85">
        <v>0</v>
      </c>
      <c r="H27" s="85">
        <v>0</v>
      </c>
      <c r="I27" s="85">
        <v>0</v>
      </c>
    </row>
    <row r="28" spans="1:9">
      <c r="A28" s="83">
        <v>0.64583333333333304</v>
      </c>
      <c r="B28" t="s">
        <v>38</v>
      </c>
      <c r="C28" s="85">
        <v>0</v>
      </c>
      <c r="D28" s="85">
        <v>0</v>
      </c>
      <c r="E28" s="85">
        <v>0</v>
      </c>
      <c r="F28" s="85">
        <v>0</v>
      </c>
      <c r="G28" s="85">
        <v>0</v>
      </c>
      <c r="H28" s="85">
        <v>0</v>
      </c>
      <c r="I28" s="85">
        <v>0</v>
      </c>
    </row>
    <row r="29" spans="1:9">
      <c r="A29" s="83">
        <v>0.65625</v>
      </c>
      <c r="B29" t="s">
        <v>38</v>
      </c>
      <c r="C29" s="85">
        <v>0</v>
      </c>
      <c r="D29" s="85">
        <v>0</v>
      </c>
      <c r="E29" s="85">
        <v>0</v>
      </c>
      <c r="F29" s="85">
        <v>0</v>
      </c>
      <c r="G29" s="85">
        <v>0</v>
      </c>
      <c r="H29" s="85">
        <v>0</v>
      </c>
      <c r="I29" s="85">
        <v>0</v>
      </c>
    </row>
    <row r="30" spans="1:9">
      <c r="A30" s="83">
        <v>0.66666666666666696</v>
      </c>
      <c r="B30" t="s">
        <v>38</v>
      </c>
      <c r="C30" s="85">
        <v>0</v>
      </c>
      <c r="D30" s="85">
        <v>0</v>
      </c>
      <c r="E30" s="85">
        <v>0</v>
      </c>
      <c r="F30" s="85">
        <v>0</v>
      </c>
      <c r="G30" s="85">
        <v>0</v>
      </c>
      <c r="H30" s="85">
        <v>0</v>
      </c>
      <c r="I30" s="85">
        <v>0</v>
      </c>
    </row>
    <row r="31" spans="1:9">
      <c r="A31" s="83">
        <v>0.67708333333333304</v>
      </c>
      <c r="B31" t="s">
        <v>38</v>
      </c>
      <c r="C31" s="85">
        <v>0</v>
      </c>
      <c r="D31" s="85">
        <v>0</v>
      </c>
      <c r="E31" s="85">
        <v>0</v>
      </c>
      <c r="F31" s="85">
        <v>0</v>
      </c>
      <c r="G31" s="85">
        <v>0</v>
      </c>
      <c r="H31" s="85">
        <v>0</v>
      </c>
      <c r="I31" s="85">
        <v>0</v>
      </c>
    </row>
    <row r="32" spans="1:9">
      <c r="A32" s="83">
        <v>0.6875</v>
      </c>
      <c r="B32" t="s">
        <v>38</v>
      </c>
      <c r="C32" s="85">
        <v>0</v>
      </c>
      <c r="D32" s="85">
        <v>0</v>
      </c>
      <c r="E32" s="85">
        <v>0</v>
      </c>
      <c r="F32" s="85">
        <v>0</v>
      </c>
      <c r="G32" s="85">
        <v>0</v>
      </c>
      <c r="H32" s="85">
        <v>0</v>
      </c>
      <c r="I32" s="85">
        <v>0</v>
      </c>
    </row>
    <row r="33" spans="1:9">
      <c r="A33" s="83">
        <v>0.69791666666666696</v>
      </c>
      <c r="B33" t="s">
        <v>38</v>
      </c>
      <c r="C33" s="85">
        <v>0</v>
      </c>
      <c r="D33" s="85">
        <v>0</v>
      </c>
      <c r="E33" s="85">
        <v>0</v>
      </c>
      <c r="F33" s="85">
        <v>0</v>
      </c>
      <c r="G33" s="85">
        <v>0</v>
      </c>
      <c r="H33" s="85">
        <v>0</v>
      </c>
      <c r="I33" s="85">
        <v>0</v>
      </c>
    </row>
  </sheetData>
  <sheetProtection sheet="1" formatCells="0" formatColumns="0" formatRows="0" insertColumns="0" insertRows="0" insertHyperlinks="0" deleteColumns="0" deleteRows="0" sort="0" autoFilter="0" pivotTables="0"/>
  <sortState ref="A2:I33">
    <sortCondition ref="A1:A33"/>
    <sortCondition ref="B1:B33"/>
  </sortState>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sheetPr codeName="Sheet9"/>
  <dimension ref="A1:I33"/>
  <sheetViews>
    <sheetView workbookViewId="0">
      <selection activeCell="A2" sqref="A2:I33"/>
    </sheetView>
  </sheetViews>
  <sheetFormatPr defaultColWidth="9" defaultRowHeight="15"/>
  <cols>
    <col min="1" max="1" width="12.85546875" style="83" customWidth="1"/>
    <col min="2" max="2" width="12.85546875" customWidth="1"/>
    <col min="4" max="5" width="10.5703125" customWidth="1"/>
    <col min="6" max="6" width="11.5703125" customWidth="1"/>
    <col min="7" max="9" width="10.5703125" customWidth="1"/>
  </cols>
  <sheetData>
    <row r="1" spans="1:9">
      <c r="A1" s="83" t="s">
        <v>16</v>
      </c>
      <c r="B1" s="52" t="s">
        <v>7</v>
      </c>
      <c r="C1" s="145" t="str">
        <f>'Staff Assignments'!$C$2</f>
        <v>Sunday</v>
      </c>
      <c r="D1" s="145" t="str">
        <f>'Staff Assignments'!$E$2</f>
        <v>Monday</v>
      </c>
      <c r="E1" s="145" t="str">
        <f>'Staff Assignments'!$G$2</f>
        <v>Tuesday</v>
      </c>
      <c r="F1" s="145" t="str">
        <f>'Staff Assignments'!$I$2</f>
        <v>Wednesday</v>
      </c>
      <c r="G1" s="145" t="str">
        <f>'Staff Assignments'!$K$2</f>
        <v>Thursday</v>
      </c>
      <c r="H1" s="145" t="str">
        <f>'Staff Assignments'!$M$2</f>
        <v>Friday</v>
      </c>
      <c r="I1" s="145" t="str">
        <f>'Staff Assignments'!$O$2</f>
        <v>Saturday</v>
      </c>
    </row>
    <row r="2" spans="1:9">
      <c r="A2" s="83">
        <v>0.375</v>
      </c>
      <c r="B2" t="s">
        <v>38</v>
      </c>
      <c r="C2" s="85">
        <v>0</v>
      </c>
      <c r="D2" s="85">
        <v>0</v>
      </c>
      <c r="E2" s="85">
        <v>0</v>
      </c>
      <c r="F2" s="85">
        <v>0</v>
      </c>
      <c r="G2" s="85">
        <v>0</v>
      </c>
      <c r="H2" s="85">
        <v>0</v>
      </c>
      <c r="I2" s="85">
        <v>0</v>
      </c>
    </row>
    <row r="3" spans="1:9">
      <c r="A3" s="83">
        <v>0.38541666666666702</v>
      </c>
      <c r="B3" t="s">
        <v>38</v>
      </c>
      <c r="C3" s="85">
        <v>0</v>
      </c>
      <c r="D3" s="85">
        <v>0</v>
      </c>
      <c r="E3" s="85">
        <v>0</v>
      </c>
      <c r="F3" s="85">
        <v>0</v>
      </c>
      <c r="G3" s="85">
        <v>0</v>
      </c>
      <c r="H3" s="85">
        <v>0</v>
      </c>
      <c r="I3" s="85">
        <v>0</v>
      </c>
    </row>
    <row r="4" spans="1:9">
      <c r="A4" s="83">
        <v>0.39583333333333298</v>
      </c>
      <c r="B4" t="s">
        <v>38</v>
      </c>
      <c r="C4" s="85">
        <v>0</v>
      </c>
      <c r="D4" s="85">
        <v>0</v>
      </c>
      <c r="E4" s="85">
        <v>0</v>
      </c>
      <c r="F4" s="85">
        <v>0</v>
      </c>
      <c r="G4" s="85">
        <v>0</v>
      </c>
      <c r="H4" s="85">
        <v>0</v>
      </c>
      <c r="I4" s="85">
        <v>0</v>
      </c>
    </row>
    <row r="5" spans="1:9">
      <c r="A5" s="83">
        <v>0.40625</v>
      </c>
      <c r="B5" t="s">
        <v>38</v>
      </c>
      <c r="C5" s="85">
        <v>0</v>
      </c>
      <c r="D5" s="85">
        <v>0</v>
      </c>
      <c r="E5" s="85">
        <v>0</v>
      </c>
      <c r="F5" s="85">
        <v>0</v>
      </c>
      <c r="G5" s="85">
        <v>0</v>
      </c>
      <c r="H5" s="85">
        <v>0</v>
      </c>
      <c r="I5" s="85">
        <v>0</v>
      </c>
    </row>
    <row r="6" spans="1:9">
      <c r="A6" s="83">
        <v>0.41666666666666702</v>
      </c>
      <c r="B6" t="s">
        <v>38</v>
      </c>
      <c r="C6" s="85">
        <v>0</v>
      </c>
      <c r="D6" s="85">
        <v>0</v>
      </c>
      <c r="E6" s="85">
        <v>0</v>
      </c>
      <c r="F6" s="85">
        <v>0</v>
      </c>
      <c r="G6" s="85">
        <v>0</v>
      </c>
      <c r="H6" s="85">
        <v>0</v>
      </c>
      <c r="I6" s="85">
        <v>0</v>
      </c>
    </row>
    <row r="7" spans="1:9">
      <c r="A7" s="83">
        <v>0.42708333333333298</v>
      </c>
      <c r="B7" t="s">
        <v>38</v>
      </c>
      <c r="C7" s="85">
        <v>0</v>
      </c>
      <c r="D7" s="85">
        <v>0</v>
      </c>
      <c r="E7" s="85">
        <v>0</v>
      </c>
      <c r="F7" s="85">
        <v>0</v>
      </c>
      <c r="G7" s="85">
        <v>0</v>
      </c>
      <c r="H7" s="85">
        <v>0</v>
      </c>
      <c r="I7" s="85">
        <v>0</v>
      </c>
    </row>
    <row r="8" spans="1:9">
      <c r="A8" s="83">
        <v>0.4375</v>
      </c>
      <c r="B8" t="s">
        <v>38</v>
      </c>
      <c r="C8" s="85">
        <v>0</v>
      </c>
      <c r="D8" s="85">
        <v>0</v>
      </c>
      <c r="E8" s="85">
        <v>0</v>
      </c>
      <c r="F8" s="85">
        <v>0</v>
      </c>
      <c r="G8" s="85">
        <v>0</v>
      </c>
      <c r="H8" s="85">
        <v>0</v>
      </c>
      <c r="I8" s="85">
        <v>0</v>
      </c>
    </row>
    <row r="9" spans="1:9">
      <c r="A9" s="83">
        <v>0.44791666666666702</v>
      </c>
      <c r="B9" t="s">
        <v>38</v>
      </c>
      <c r="C9" s="85">
        <v>0</v>
      </c>
      <c r="D9" s="85">
        <v>0</v>
      </c>
      <c r="E9" s="85">
        <v>0</v>
      </c>
      <c r="F9" s="85">
        <v>0</v>
      </c>
      <c r="G9" s="85">
        <v>0</v>
      </c>
      <c r="H9" s="85">
        <v>0</v>
      </c>
      <c r="I9" s="85">
        <v>0</v>
      </c>
    </row>
    <row r="10" spans="1:9">
      <c r="A10" s="83">
        <v>0.45833333333333298</v>
      </c>
      <c r="B10" t="s">
        <v>38</v>
      </c>
      <c r="C10" s="85">
        <v>0</v>
      </c>
      <c r="D10" s="85">
        <v>0</v>
      </c>
      <c r="E10" s="85">
        <v>0</v>
      </c>
      <c r="F10" s="85">
        <v>0</v>
      </c>
      <c r="G10" s="85">
        <v>0</v>
      </c>
      <c r="H10" s="85">
        <v>0</v>
      </c>
      <c r="I10" s="85">
        <v>0</v>
      </c>
    </row>
    <row r="11" spans="1:9">
      <c r="A11" s="83">
        <v>0.46875</v>
      </c>
      <c r="B11" t="s">
        <v>38</v>
      </c>
      <c r="C11" s="85">
        <v>0</v>
      </c>
      <c r="D11" s="85">
        <v>0</v>
      </c>
      <c r="E11" s="85">
        <v>0</v>
      </c>
      <c r="F11" s="85">
        <v>0</v>
      </c>
      <c r="G11" s="85">
        <v>0</v>
      </c>
      <c r="H11" s="85">
        <v>0</v>
      </c>
      <c r="I11" s="85">
        <v>0</v>
      </c>
    </row>
    <row r="12" spans="1:9">
      <c r="A12" s="83">
        <v>0.47916666666666702</v>
      </c>
      <c r="B12" t="s">
        <v>38</v>
      </c>
      <c r="C12" s="85">
        <v>0</v>
      </c>
      <c r="D12" s="85">
        <v>0</v>
      </c>
      <c r="E12" s="85">
        <v>0</v>
      </c>
      <c r="F12" s="85">
        <v>0</v>
      </c>
      <c r="G12" s="85">
        <v>0</v>
      </c>
      <c r="H12" s="85">
        <v>0</v>
      </c>
      <c r="I12" s="85">
        <v>0</v>
      </c>
    </row>
    <row r="13" spans="1:9">
      <c r="A13" s="83">
        <v>0.48958333333333298</v>
      </c>
      <c r="B13" t="s">
        <v>38</v>
      </c>
      <c r="C13" s="85">
        <v>0</v>
      </c>
      <c r="D13" s="85">
        <v>0</v>
      </c>
      <c r="E13" s="85">
        <v>0</v>
      </c>
      <c r="F13" s="85">
        <v>0</v>
      </c>
      <c r="G13" s="85">
        <v>0</v>
      </c>
      <c r="H13" s="85">
        <v>0</v>
      </c>
      <c r="I13" s="85">
        <v>0</v>
      </c>
    </row>
    <row r="14" spans="1:9">
      <c r="A14" s="83">
        <v>0.5</v>
      </c>
      <c r="B14" t="s">
        <v>38</v>
      </c>
      <c r="C14" s="85">
        <v>0</v>
      </c>
      <c r="D14" s="85">
        <v>0</v>
      </c>
      <c r="E14" s="85">
        <v>0</v>
      </c>
      <c r="F14" s="85">
        <v>0</v>
      </c>
      <c r="G14" s="85">
        <v>0</v>
      </c>
      <c r="H14" s="85">
        <v>0</v>
      </c>
      <c r="I14" s="85">
        <v>0</v>
      </c>
    </row>
    <row r="15" spans="1:9">
      <c r="A15" s="83">
        <v>0.51041666666666696</v>
      </c>
      <c r="B15" t="s">
        <v>38</v>
      </c>
      <c r="C15" s="85">
        <v>0</v>
      </c>
      <c r="D15" s="85">
        <v>0</v>
      </c>
      <c r="E15" s="85">
        <v>0</v>
      </c>
      <c r="F15" s="85">
        <v>0</v>
      </c>
      <c r="G15" s="85">
        <v>0</v>
      </c>
      <c r="H15" s="85">
        <v>0</v>
      </c>
      <c r="I15" s="85">
        <v>0</v>
      </c>
    </row>
    <row r="16" spans="1:9">
      <c r="A16" s="83">
        <v>0.52083333333333304</v>
      </c>
      <c r="B16" t="s">
        <v>38</v>
      </c>
      <c r="C16" s="85">
        <v>0</v>
      </c>
      <c r="D16" s="85">
        <v>0</v>
      </c>
      <c r="E16" s="85">
        <v>0</v>
      </c>
      <c r="F16" s="85">
        <v>0</v>
      </c>
      <c r="G16" s="85">
        <v>0</v>
      </c>
      <c r="H16" s="85">
        <v>0</v>
      </c>
      <c r="I16" s="85">
        <v>0</v>
      </c>
    </row>
    <row r="17" spans="1:9">
      <c r="A17" s="83">
        <v>0.53125</v>
      </c>
      <c r="B17" t="s">
        <v>38</v>
      </c>
      <c r="C17" s="85">
        <v>0</v>
      </c>
      <c r="D17" s="85">
        <v>0</v>
      </c>
      <c r="E17" s="85">
        <v>0</v>
      </c>
      <c r="F17" s="85">
        <v>0</v>
      </c>
      <c r="G17" s="85">
        <v>0</v>
      </c>
      <c r="H17" s="85">
        <v>0</v>
      </c>
      <c r="I17" s="85">
        <v>0</v>
      </c>
    </row>
    <row r="18" spans="1:9">
      <c r="A18" s="83">
        <v>0.54166666666666696</v>
      </c>
      <c r="B18" t="s">
        <v>38</v>
      </c>
      <c r="C18" s="85">
        <v>0</v>
      </c>
      <c r="D18" s="85">
        <v>0</v>
      </c>
      <c r="E18" s="85">
        <v>0</v>
      </c>
      <c r="F18" s="85">
        <v>0</v>
      </c>
      <c r="G18" s="85">
        <v>0</v>
      </c>
      <c r="H18" s="85">
        <v>0</v>
      </c>
      <c r="I18" s="85">
        <v>0</v>
      </c>
    </row>
    <row r="19" spans="1:9">
      <c r="A19" s="83">
        <v>0.55208333333333304</v>
      </c>
      <c r="B19" t="s">
        <v>38</v>
      </c>
      <c r="C19" s="85">
        <v>0</v>
      </c>
      <c r="D19" s="85">
        <v>0</v>
      </c>
      <c r="E19" s="85">
        <v>0</v>
      </c>
      <c r="F19" s="85">
        <v>0</v>
      </c>
      <c r="G19" s="85">
        <v>0</v>
      </c>
      <c r="H19" s="85">
        <v>0</v>
      </c>
      <c r="I19" s="85">
        <v>0</v>
      </c>
    </row>
    <row r="20" spans="1:9">
      <c r="A20" s="83">
        <v>0.5625</v>
      </c>
      <c r="B20" t="s">
        <v>38</v>
      </c>
      <c r="C20" s="85">
        <v>0</v>
      </c>
      <c r="D20" s="85">
        <v>0</v>
      </c>
      <c r="E20" s="85">
        <v>0</v>
      </c>
      <c r="F20" s="85">
        <v>0</v>
      </c>
      <c r="G20" s="85">
        <v>0</v>
      </c>
      <c r="H20" s="85">
        <v>0</v>
      </c>
      <c r="I20" s="85">
        <v>0</v>
      </c>
    </row>
    <row r="21" spans="1:9">
      <c r="A21" s="83">
        <v>0.57291666666666696</v>
      </c>
      <c r="B21" t="s">
        <v>38</v>
      </c>
      <c r="C21" s="85">
        <v>0</v>
      </c>
      <c r="D21" s="85">
        <v>0</v>
      </c>
      <c r="E21" s="85">
        <v>0</v>
      </c>
      <c r="F21" s="85">
        <v>0</v>
      </c>
      <c r="G21" s="85">
        <v>0</v>
      </c>
      <c r="H21" s="85">
        <v>0</v>
      </c>
      <c r="I21" s="85">
        <v>0</v>
      </c>
    </row>
    <row r="22" spans="1:9">
      <c r="A22" s="83">
        <v>0.58333333333333304</v>
      </c>
      <c r="B22" t="s">
        <v>38</v>
      </c>
      <c r="C22" s="85">
        <v>0</v>
      </c>
      <c r="D22" s="85">
        <v>0</v>
      </c>
      <c r="E22" s="85">
        <v>0</v>
      </c>
      <c r="F22" s="85">
        <v>0</v>
      </c>
      <c r="G22" s="85">
        <v>0</v>
      </c>
      <c r="H22" s="85">
        <v>0</v>
      </c>
      <c r="I22" s="85">
        <v>0</v>
      </c>
    </row>
    <row r="23" spans="1:9">
      <c r="A23" s="83">
        <v>0.59375</v>
      </c>
      <c r="B23" t="s">
        <v>38</v>
      </c>
      <c r="C23" s="85">
        <v>0</v>
      </c>
      <c r="D23" s="85">
        <v>0</v>
      </c>
      <c r="E23" s="85">
        <v>0</v>
      </c>
      <c r="F23" s="85">
        <v>0</v>
      </c>
      <c r="G23" s="85">
        <v>0</v>
      </c>
      <c r="H23" s="85">
        <v>0</v>
      </c>
      <c r="I23" s="85">
        <v>0</v>
      </c>
    </row>
    <row r="24" spans="1:9">
      <c r="A24" s="83">
        <v>0.60416666666666696</v>
      </c>
      <c r="B24" t="s">
        <v>38</v>
      </c>
      <c r="C24" s="85">
        <v>0</v>
      </c>
      <c r="D24" s="85">
        <v>0</v>
      </c>
      <c r="E24" s="85">
        <v>0</v>
      </c>
      <c r="F24" s="85">
        <v>0</v>
      </c>
      <c r="G24" s="85">
        <v>0</v>
      </c>
      <c r="H24" s="85">
        <v>0</v>
      </c>
      <c r="I24" s="85">
        <v>0</v>
      </c>
    </row>
    <row r="25" spans="1:9">
      <c r="A25" s="83">
        <v>0.61458333333333304</v>
      </c>
      <c r="B25" t="s">
        <v>38</v>
      </c>
      <c r="C25" s="85">
        <v>0</v>
      </c>
      <c r="D25" s="85">
        <v>0</v>
      </c>
      <c r="E25" s="85">
        <v>0</v>
      </c>
      <c r="F25" s="85">
        <v>0</v>
      </c>
      <c r="G25" s="85">
        <v>0</v>
      </c>
      <c r="H25" s="85">
        <v>0</v>
      </c>
      <c r="I25" s="85">
        <v>0</v>
      </c>
    </row>
    <row r="26" spans="1:9">
      <c r="A26" s="83">
        <v>0.625</v>
      </c>
      <c r="B26" t="s">
        <v>38</v>
      </c>
      <c r="C26" s="85">
        <v>0</v>
      </c>
      <c r="D26" s="85">
        <v>0</v>
      </c>
      <c r="E26" s="85">
        <v>0</v>
      </c>
      <c r="F26" s="85">
        <v>0</v>
      </c>
      <c r="G26" s="85">
        <v>0</v>
      </c>
      <c r="H26" s="85">
        <v>0</v>
      </c>
      <c r="I26" s="85">
        <v>0</v>
      </c>
    </row>
    <row r="27" spans="1:9">
      <c r="A27" s="83">
        <v>0.63541666666666696</v>
      </c>
      <c r="B27" t="s">
        <v>38</v>
      </c>
      <c r="C27" s="85">
        <v>0</v>
      </c>
      <c r="D27" s="85">
        <v>0</v>
      </c>
      <c r="E27" s="85">
        <v>0</v>
      </c>
      <c r="F27" s="85">
        <v>0</v>
      </c>
      <c r="G27" s="85">
        <v>0</v>
      </c>
      <c r="H27" s="85">
        <v>0</v>
      </c>
      <c r="I27" s="85">
        <v>0</v>
      </c>
    </row>
    <row r="28" spans="1:9">
      <c r="A28" s="83">
        <v>0.64583333333333304</v>
      </c>
      <c r="B28" t="s">
        <v>38</v>
      </c>
      <c r="C28" s="85">
        <v>0</v>
      </c>
      <c r="D28" s="85">
        <v>0</v>
      </c>
      <c r="E28" s="85">
        <v>0</v>
      </c>
      <c r="F28" s="85">
        <v>0</v>
      </c>
      <c r="G28" s="85">
        <v>0</v>
      </c>
      <c r="H28" s="85">
        <v>0</v>
      </c>
      <c r="I28" s="85">
        <v>0</v>
      </c>
    </row>
    <row r="29" spans="1:9">
      <c r="A29" s="83">
        <v>0.65625</v>
      </c>
      <c r="B29" t="s">
        <v>38</v>
      </c>
      <c r="C29" s="85">
        <v>0</v>
      </c>
      <c r="D29" s="85">
        <v>0</v>
      </c>
      <c r="E29" s="85">
        <v>0</v>
      </c>
      <c r="F29" s="85">
        <v>0</v>
      </c>
      <c r="G29" s="85">
        <v>0</v>
      </c>
      <c r="H29" s="85">
        <v>0</v>
      </c>
      <c r="I29" s="85">
        <v>0</v>
      </c>
    </row>
    <row r="30" spans="1:9">
      <c r="A30" s="83">
        <v>0.66666666666666696</v>
      </c>
      <c r="B30" t="s">
        <v>38</v>
      </c>
      <c r="C30" s="85">
        <v>0</v>
      </c>
      <c r="D30" s="85">
        <v>0</v>
      </c>
      <c r="E30" s="85">
        <v>0</v>
      </c>
      <c r="F30" s="85">
        <v>0</v>
      </c>
      <c r="G30" s="85">
        <v>0</v>
      </c>
      <c r="H30" s="85">
        <v>0</v>
      </c>
      <c r="I30" s="85">
        <v>0</v>
      </c>
    </row>
    <row r="31" spans="1:9">
      <c r="A31" s="83">
        <v>0.67708333333333304</v>
      </c>
      <c r="B31" t="s">
        <v>38</v>
      </c>
      <c r="C31" s="85">
        <v>0</v>
      </c>
      <c r="D31" s="85">
        <v>0</v>
      </c>
      <c r="E31" s="85">
        <v>0</v>
      </c>
      <c r="F31" s="85">
        <v>0</v>
      </c>
      <c r="G31" s="85">
        <v>0</v>
      </c>
      <c r="H31" s="85">
        <v>0</v>
      </c>
      <c r="I31" s="85">
        <v>0</v>
      </c>
    </row>
    <row r="32" spans="1:9">
      <c r="A32" s="83">
        <v>0.6875</v>
      </c>
      <c r="B32" t="s">
        <v>38</v>
      </c>
      <c r="C32" s="85">
        <v>0</v>
      </c>
      <c r="D32" s="85">
        <v>0</v>
      </c>
      <c r="E32" s="85">
        <v>0</v>
      </c>
      <c r="F32" s="85">
        <v>0</v>
      </c>
      <c r="G32" s="85">
        <v>0</v>
      </c>
      <c r="H32" s="85">
        <v>0</v>
      </c>
      <c r="I32" s="85">
        <v>0</v>
      </c>
    </row>
    <row r="33" spans="1:9">
      <c r="A33" s="83">
        <v>0.69791666666666696</v>
      </c>
      <c r="B33" t="s">
        <v>38</v>
      </c>
      <c r="C33" s="85">
        <v>0</v>
      </c>
      <c r="D33" s="85">
        <v>0</v>
      </c>
      <c r="E33" s="85">
        <v>0</v>
      </c>
      <c r="F33" s="85">
        <v>0</v>
      </c>
      <c r="G33" s="85">
        <v>0</v>
      </c>
      <c r="H33" s="85">
        <v>0</v>
      </c>
      <c r="I33" s="85">
        <v>0</v>
      </c>
    </row>
  </sheetData>
  <sheetProtection sheet="1" formatCells="0" formatColumns="0" formatRows="0" insertColumns="0" insertRows="0" insertHyperlinks="0" deleteColumns="0" deleteRows="0" sort="0" autoFilter="0" pivotTables="0"/>
  <sortState ref="A2:I33">
    <sortCondition ref="A1:A33"/>
    <sortCondition ref="B1:B33"/>
  </sortState>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Sheet10"/>
  <dimension ref="A1:I35"/>
  <sheetViews>
    <sheetView workbookViewId="0">
      <selection activeCell="A2" sqref="A2:I33"/>
    </sheetView>
  </sheetViews>
  <sheetFormatPr defaultColWidth="9" defaultRowHeight="15"/>
  <cols>
    <col min="1" max="1" width="12.85546875" style="83" customWidth="1"/>
    <col min="2" max="2" width="12.85546875" customWidth="1"/>
    <col min="6" max="6" width="11.5703125" customWidth="1"/>
  </cols>
  <sheetData>
    <row r="1" spans="1:9">
      <c r="A1" s="83" t="s">
        <v>16</v>
      </c>
      <c r="B1" s="84" t="s">
        <v>7</v>
      </c>
      <c r="C1" s="53" t="str">
        <f>'Staff Assignments'!$C$2</f>
        <v>Sunday</v>
      </c>
      <c r="D1" s="53" t="str">
        <f>'Staff Assignments'!$E$2</f>
        <v>Monday</v>
      </c>
      <c r="E1" s="53" t="str">
        <f>'Staff Assignments'!$G$2</f>
        <v>Tuesday</v>
      </c>
      <c r="F1" s="53" t="str">
        <f>'Staff Assignments'!$I$2</f>
        <v>Wednesday</v>
      </c>
      <c r="G1" s="53" t="str">
        <f>'Staff Assignments'!$K$2</f>
        <v>Thursday</v>
      </c>
      <c r="H1" s="53" t="str">
        <f>'Staff Assignments'!$M$2</f>
        <v>Friday</v>
      </c>
      <c r="I1" s="53" t="str">
        <f>'Staff Assignments'!$O$2</f>
        <v>Saturday</v>
      </c>
    </row>
    <row r="2" spans="1:9">
      <c r="A2" s="83">
        <v>0.375</v>
      </c>
      <c r="B2" t="s">
        <v>38</v>
      </c>
      <c r="C2" s="85">
        <v>0</v>
      </c>
      <c r="D2" s="85">
        <v>0</v>
      </c>
      <c r="E2" s="85">
        <v>0</v>
      </c>
      <c r="F2" s="85">
        <v>0</v>
      </c>
      <c r="G2" s="85">
        <v>0</v>
      </c>
      <c r="H2" s="85">
        <v>0</v>
      </c>
      <c r="I2" s="85">
        <v>0</v>
      </c>
    </row>
    <row r="3" spans="1:9">
      <c r="A3" s="83">
        <v>0.38541666666666702</v>
      </c>
      <c r="B3" t="s">
        <v>38</v>
      </c>
      <c r="C3" s="85">
        <v>0</v>
      </c>
      <c r="D3" s="85">
        <v>0</v>
      </c>
      <c r="E3" s="85">
        <v>0</v>
      </c>
      <c r="F3" s="85">
        <v>0</v>
      </c>
      <c r="G3" s="85">
        <v>0</v>
      </c>
      <c r="H3" s="85">
        <v>0</v>
      </c>
      <c r="I3" s="85">
        <v>0</v>
      </c>
    </row>
    <row r="4" spans="1:9">
      <c r="A4" s="83">
        <v>0.39583333333333298</v>
      </c>
      <c r="B4" t="s">
        <v>38</v>
      </c>
      <c r="C4" s="85">
        <v>0</v>
      </c>
      <c r="D4" s="85">
        <v>0</v>
      </c>
      <c r="E4" s="85">
        <v>0</v>
      </c>
      <c r="F4" s="85">
        <v>0</v>
      </c>
      <c r="G4" s="85">
        <v>0</v>
      </c>
      <c r="H4" s="85">
        <v>0</v>
      </c>
      <c r="I4" s="85">
        <v>0</v>
      </c>
    </row>
    <row r="5" spans="1:9">
      <c r="A5" s="83">
        <v>0.40625</v>
      </c>
      <c r="B5" t="s">
        <v>38</v>
      </c>
      <c r="C5" s="85">
        <v>0</v>
      </c>
      <c r="D5" s="85">
        <v>0</v>
      </c>
      <c r="E5" s="85">
        <v>0</v>
      </c>
      <c r="F5" s="85">
        <v>0</v>
      </c>
      <c r="G5" s="85">
        <v>0</v>
      </c>
      <c r="H5" s="85">
        <v>0</v>
      </c>
      <c r="I5" s="85">
        <v>0</v>
      </c>
    </row>
    <row r="6" spans="1:9">
      <c r="A6" s="83">
        <v>0.41666666666666702</v>
      </c>
      <c r="B6" t="s">
        <v>38</v>
      </c>
      <c r="C6" s="85">
        <v>0</v>
      </c>
      <c r="D6" s="85">
        <v>0</v>
      </c>
      <c r="E6" s="85">
        <v>0</v>
      </c>
      <c r="F6" s="85">
        <v>0</v>
      </c>
      <c r="G6" s="85">
        <v>0</v>
      </c>
      <c r="H6" s="85">
        <v>0</v>
      </c>
      <c r="I6" s="85">
        <v>0</v>
      </c>
    </row>
    <row r="7" spans="1:9">
      <c r="A7" s="83">
        <v>0.42708333333333298</v>
      </c>
      <c r="B7" t="s">
        <v>38</v>
      </c>
      <c r="C7" s="85">
        <v>0</v>
      </c>
      <c r="D7" s="85">
        <v>0</v>
      </c>
      <c r="E7" s="85">
        <v>0</v>
      </c>
      <c r="F7" s="85">
        <v>0</v>
      </c>
      <c r="G7" s="85">
        <v>0</v>
      </c>
      <c r="H7" s="85">
        <v>0</v>
      </c>
      <c r="I7" s="85">
        <v>0</v>
      </c>
    </row>
    <row r="8" spans="1:9">
      <c r="A8" s="83">
        <v>0.4375</v>
      </c>
      <c r="B8" t="s">
        <v>38</v>
      </c>
      <c r="C8" s="85">
        <v>0</v>
      </c>
      <c r="D8" s="85">
        <v>0</v>
      </c>
      <c r="E8" s="85">
        <v>0</v>
      </c>
      <c r="F8" s="85">
        <v>0</v>
      </c>
      <c r="G8" s="85">
        <v>0</v>
      </c>
      <c r="H8" s="85">
        <v>0</v>
      </c>
      <c r="I8" s="85">
        <v>0</v>
      </c>
    </row>
    <row r="9" spans="1:9">
      <c r="A9" s="83">
        <v>0.44791666666666702</v>
      </c>
      <c r="B9" t="s">
        <v>38</v>
      </c>
      <c r="C9" s="85">
        <v>0</v>
      </c>
      <c r="D9" s="85">
        <v>0</v>
      </c>
      <c r="E9" s="85">
        <v>0</v>
      </c>
      <c r="F9" s="85">
        <v>0</v>
      </c>
      <c r="G9" s="85">
        <v>0</v>
      </c>
      <c r="H9" s="85">
        <v>0</v>
      </c>
      <c r="I9" s="85">
        <v>0</v>
      </c>
    </row>
    <row r="10" spans="1:9">
      <c r="A10" s="83">
        <v>0.45833333333333298</v>
      </c>
      <c r="B10" t="s">
        <v>38</v>
      </c>
      <c r="C10" s="85">
        <v>0</v>
      </c>
      <c r="D10" s="85">
        <v>0</v>
      </c>
      <c r="E10" s="85">
        <v>0</v>
      </c>
      <c r="F10" s="85">
        <v>0</v>
      </c>
      <c r="G10" s="85">
        <v>0</v>
      </c>
      <c r="H10" s="85">
        <v>0</v>
      </c>
      <c r="I10" s="85">
        <v>0</v>
      </c>
    </row>
    <row r="11" spans="1:9">
      <c r="A11" s="83">
        <v>0.46875</v>
      </c>
      <c r="B11" t="s">
        <v>38</v>
      </c>
      <c r="C11" s="85">
        <v>0</v>
      </c>
      <c r="D11" s="85">
        <v>0</v>
      </c>
      <c r="E11" s="85">
        <v>0</v>
      </c>
      <c r="F11" s="85">
        <v>0</v>
      </c>
      <c r="G11" s="85">
        <v>0</v>
      </c>
      <c r="H11" s="85">
        <v>0</v>
      </c>
      <c r="I11" s="85">
        <v>0</v>
      </c>
    </row>
    <row r="12" spans="1:9">
      <c r="A12" s="83">
        <v>0.47916666666666702</v>
      </c>
      <c r="B12" t="s">
        <v>38</v>
      </c>
      <c r="C12" s="85">
        <v>0</v>
      </c>
      <c r="D12" s="85">
        <v>0</v>
      </c>
      <c r="E12" s="85">
        <v>0</v>
      </c>
      <c r="F12" s="85">
        <v>0</v>
      </c>
      <c r="G12" s="85">
        <v>0</v>
      </c>
      <c r="H12" s="85">
        <v>0</v>
      </c>
      <c r="I12" s="85">
        <v>0</v>
      </c>
    </row>
    <row r="13" spans="1:9">
      <c r="A13" s="83">
        <v>0.48958333333333298</v>
      </c>
      <c r="B13" t="s">
        <v>38</v>
      </c>
      <c r="C13" s="85">
        <v>0</v>
      </c>
      <c r="D13" s="85">
        <v>0</v>
      </c>
      <c r="E13" s="85">
        <v>0</v>
      </c>
      <c r="F13" s="85">
        <v>0</v>
      </c>
      <c r="G13" s="85">
        <v>0</v>
      </c>
      <c r="H13" s="85">
        <v>0</v>
      </c>
      <c r="I13" s="85">
        <v>0</v>
      </c>
    </row>
    <row r="14" spans="1:9">
      <c r="A14" s="83">
        <v>0.5</v>
      </c>
      <c r="B14" t="s">
        <v>38</v>
      </c>
      <c r="C14" s="85">
        <v>0</v>
      </c>
      <c r="D14" s="85">
        <v>0</v>
      </c>
      <c r="E14" s="85">
        <v>0</v>
      </c>
      <c r="F14" s="85">
        <v>0</v>
      </c>
      <c r="G14" s="85">
        <v>0</v>
      </c>
      <c r="H14" s="85">
        <v>0</v>
      </c>
      <c r="I14" s="85">
        <v>0</v>
      </c>
    </row>
    <row r="15" spans="1:9">
      <c r="A15" s="83">
        <v>0.51041666666666696</v>
      </c>
      <c r="B15" t="s">
        <v>38</v>
      </c>
      <c r="C15" s="85">
        <v>0</v>
      </c>
      <c r="D15" s="85">
        <v>0</v>
      </c>
      <c r="E15" s="85">
        <v>0</v>
      </c>
      <c r="F15" s="85">
        <v>0</v>
      </c>
      <c r="G15" s="85">
        <v>0</v>
      </c>
      <c r="H15" s="85">
        <v>0</v>
      </c>
      <c r="I15" s="85">
        <v>0</v>
      </c>
    </row>
    <row r="16" spans="1:9">
      <c r="A16" s="83">
        <v>0.52083333333333304</v>
      </c>
      <c r="B16" t="s">
        <v>38</v>
      </c>
      <c r="C16" s="85">
        <v>0</v>
      </c>
      <c r="D16" s="85">
        <v>0</v>
      </c>
      <c r="E16" s="85">
        <v>0</v>
      </c>
      <c r="F16" s="85">
        <v>0</v>
      </c>
      <c r="G16" s="85">
        <v>0</v>
      </c>
      <c r="H16" s="85">
        <v>0</v>
      </c>
      <c r="I16" s="85">
        <v>0</v>
      </c>
    </row>
    <row r="17" spans="1:9">
      <c r="A17" s="83">
        <v>0.53125</v>
      </c>
      <c r="B17" t="s">
        <v>38</v>
      </c>
      <c r="C17" s="85">
        <v>0</v>
      </c>
      <c r="D17" s="85">
        <v>0</v>
      </c>
      <c r="E17" s="85">
        <v>0</v>
      </c>
      <c r="F17" s="85">
        <v>0</v>
      </c>
      <c r="G17" s="85">
        <v>0</v>
      </c>
      <c r="H17" s="85">
        <v>0</v>
      </c>
      <c r="I17" s="85">
        <v>0</v>
      </c>
    </row>
    <row r="18" spans="1:9">
      <c r="A18" s="83">
        <v>0.54166666666666696</v>
      </c>
      <c r="B18" t="s">
        <v>38</v>
      </c>
      <c r="C18" s="85">
        <v>0</v>
      </c>
      <c r="D18" s="85">
        <v>0</v>
      </c>
      <c r="E18" s="85">
        <v>0</v>
      </c>
      <c r="F18" s="85">
        <v>0</v>
      </c>
      <c r="G18" s="85">
        <v>0</v>
      </c>
      <c r="H18" s="85">
        <v>0</v>
      </c>
      <c r="I18" s="85">
        <v>0</v>
      </c>
    </row>
    <row r="19" spans="1:9">
      <c r="A19" s="83">
        <v>0.55208333333333304</v>
      </c>
      <c r="B19" t="s">
        <v>38</v>
      </c>
      <c r="C19" s="85">
        <v>0</v>
      </c>
      <c r="D19" s="85">
        <v>0</v>
      </c>
      <c r="E19" s="85">
        <v>0</v>
      </c>
      <c r="F19" s="85">
        <v>0</v>
      </c>
      <c r="G19" s="85">
        <v>0</v>
      </c>
      <c r="H19" s="85">
        <v>0</v>
      </c>
      <c r="I19" s="85">
        <v>0</v>
      </c>
    </row>
    <row r="20" spans="1:9">
      <c r="A20" s="83">
        <v>0.5625</v>
      </c>
      <c r="B20" t="s">
        <v>38</v>
      </c>
      <c r="C20" s="85">
        <v>0</v>
      </c>
      <c r="D20" s="85">
        <v>0</v>
      </c>
      <c r="E20" s="85">
        <v>0</v>
      </c>
      <c r="F20" s="85">
        <v>0</v>
      </c>
      <c r="G20" s="85">
        <v>0</v>
      </c>
      <c r="H20" s="85">
        <v>0</v>
      </c>
      <c r="I20" s="85">
        <v>0</v>
      </c>
    </row>
    <row r="21" spans="1:9">
      <c r="A21" s="83">
        <v>0.57291666666666696</v>
      </c>
      <c r="B21" t="s">
        <v>38</v>
      </c>
      <c r="C21" s="85">
        <v>0</v>
      </c>
      <c r="D21" s="85">
        <v>0</v>
      </c>
      <c r="E21" s="85">
        <v>0</v>
      </c>
      <c r="F21" s="85">
        <v>0</v>
      </c>
      <c r="G21" s="85">
        <v>0</v>
      </c>
      <c r="H21" s="85">
        <v>0</v>
      </c>
      <c r="I21" s="85">
        <v>0</v>
      </c>
    </row>
    <row r="22" spans="1:9">
      <c r="A22" s="83">
        <v>0.58333333333333304</v>
      </c>
      <c r="B22" t="s">
        <v>38</v>
      </c>
      <c r="C22" s="85">
        <v>0</v>
      </c>
      <c r="D22" s="85">
        <v>0</v>
      </c>
      <c r="E22" s="85">
        <v>0</v>
      </c>
      <c r="F22" s="85">
        <v>0</v>
      </c>
      <c r="G22" s="85">
        <v>0</v>
      </c>
      <c r="H22" s="85">
        <v>0</v>
      </c>
      <c r="I22" s="85">
        <v>0</v>
      </c>
    </row>
    <row r="23" spans="1:9">
      <c r="A23" s="83">
        <v>0.59375</v>
      </c>
      <c r="B23" t="s">
        <v>38</v>
      </c>
      <c r="C23" s="85">
        <v>0</v>
      </c>
      <c r="D23" s="85">
        <v>0</v>
      </c>
      <c r="E23" s="85">
        <v>0</v>
      </c>
      <c r="F23" s="85">
        <v>0</v>
      </c>
      <c r="G23" s="85">
        <v>0</v>
      </c>
      <c r="H23" s="85">
        <v>0</v>
      </c>
      <c r="I23" s="85">
        <v>0</v>
      </c>
    </row>
    <row r="24" spans="1:9">
      <c r="A24" s="83">
        <v>0.60416666666666696</v>
      </c>
      <c r="B24" t="s">
        <v>38</v>
      </c>
      <c r="C24" s="85">
        <v>0</v>
      </c>
      <c r="D24" s="85">
        <v>0</v>
      </c>
      <c r="E24" s="85">
        <v>0</v>
      </c>
      <c r="F24" s="85">
        <v>0</v>
      </c>
      <c r="G24" s="85">
        <v>0</v>
      </c>
      <c r="H24" s="85">
        <v>0</v>
      </c>
      <c r="I24" s="85">
        <v>0</v>
      </c>
    </row>
    <row r="25" spans="1:9">
      <c r="A25" s="83">
        <v>0.61458333333333304</v>
      </c>
      <c r="B25" t="s">
        <v>38</v>
      </c>
      <c r="C25" s="85">
        <v>0</v>
      </c>
      <c r="D25" s="85">
        <v>0</v>
      </c>
      <c r="E25" s="85">
        <v>0</v>
      </c>
      <c r="F25" s="85">
        <v>0</v>
      </c>
      <c r="G25" s="85">
        <v>0</v>
      </c>
      <c r="H25" s="85">
        <v>0</v>
      </c>
      <c r="I25" s="85">
        <v>0</v>
      </c>
    </row>
    <row r="26" spans="1:9">
      <c r="A26" s="83">
        <v>0.625</v>
      </c>
      <c r="B26" t="s">
        <v>38</v>
      </c>
      <c r="C26" s="85">
        <v>0</v>
      </c>
      <c r="D26" s="85">
        <v>0</v>
      </c>
      <c r="E26" s="85">
        <v>0</v>
      </c>
      <c r="F26" s="85">
        <v>0</v>
      </c>
      <c r="G26" s="85">
        <v>0</v>
      </c>
      <c r="H26" s="85">
        <v>0</v>
      </c>
      <c r="I26" s="85">
        <v>0</v>
      </c>
    </row>
    <row r="27" spans="1:9">
      <c r="A27" s="83">
        <v>0.63541666666666696</v>
      </c>
      <c r="B27" t="s">
        <v>38</v>
      </c>
      <c r="C27" s="85">
        <v>0</v>
      </c>
      <c r="D27" s="85">
        <v>0</v>
      </c>
      <c r="E27" s="85">
        <v>0</v>
      </c>
      <c r="F27" s="85">
        <v>0</v>
      </c>
      <c r="G27" s="85">
        <v>0</v>
      </c>
      <c r="H27" s="85">
        <v>0</v>
      </c>
      <c r="I27" s="85">
        <v>0</v>
      </c>
    </row>
    <row r="28" spans="1:9">
      <c r="A28" s="83">
        <v>0.64583333333333304</v>
      </c>
      <c r="B28" t="s">
        <v>38</v>
      </c>
      <c r="C28" s="85">
        <v>0</v>
      </c>
      <c r="D28" s="85">
        <v>0</v>
      </c>
      <c r="E28" s="85">
        <v>0</v>
      </c>
      <c r="F28" s="85">
        <v>0</v>
      </c>
      <c r="G28" s="85">
        <v>0</v>
      </c>
      <c r="H28" s="85">
        <v>0</v>
      </c>
      <c r="I28" s="85">
        <v>0</v>
      </c>
    </row>
    <row r="29" spans="1:9">
      <c r="A29" s="83">
        <v>0.65625</v>
      </c>
      <c r="B29" t="s">
        <v>38</v>
      </c>
      <c r="C29" s="85">
        <v>0</v>
      </c>
      <c r="D29" s="85">
        <v>0</v>
      </c>
      <c r="E29" s="85">
        <v>0</v>
      </c>
      <c r="F29" s="85">
        <v>0</v>
      </c>
      <c r="G29" s="85">
        <v>0</v>
      </c>
      <c r="H29" s="85">
        <v>0</v>
      </c>
      <c r="I29" s="85">
        <v>0</v>
      </c>
    </row>
    <row r="30" spans="1:9">
      <c r="A30" s="83">
        <v>0.66666666666666696</v>
      </c>
      <c r="B30" t="s">
        <v>38</v>
      </c>
      <c r="C30" s="85">
        <v>0</v>
      </c>
      <c r="D30" s="85">
        <v>0</v>
      </c>
      <c r="E30" s="85">
        <v>0</v>
      </c>
      <c r="F30" s="85">
        <v>0</v>
      </c>
      <c r="G30" s="85">
        <v>0</v>
      </c>
      <c r="H30" s="85">
        <v>0</v>
      </c>
      <c r="I30" s="85">
        <v>0</v>
      </c>
    </row>
    <row r="31" spans="1:9">
      <c r="A31" s="83">
        <v>0.67708333333333304</v>
      </c>
      <c r="B31" t="s">
        <v>38</v>
      </c>
      <c r="C31" s="85">
        <v>0</v>
      </c>
      <c r="D31" s="85">
        <v>0</v>
      </c>
      <c r="E31" s="85">
        <v>0</v>
      </c>
      <c r="F31" s="85">
        <v>0</v>
      </c>
      <c r="G31" s="85">
        <v>0</v>
      </c>
      <c r="H31" s="85">
        <v>0</v>
      </c>
      <c r="I31" s="85">
        <v>0</v>
      </c>
    </row>
    <row r="32" spans="1:9">
      <c r="A32" s="83">
        <v>0.6875</v>
      </c>
      <c r="B32" t="s">
        <v>38</v>
      </c>
      <c r="C32" s="85">
        <v>0</v>
      </c>
      <c r="D32" s="85">
        <v>0</v>
      </c>
      <c r="E32" s="85">
        <v>0</v>
      </c>
      <c r="F32" s="85">
        <v>0</v>
      </c>
      <c r="G32" s="85">
        <v>0</v>
      </c>
      <c r="H32" s="85">
        <v>0</v>
      </c>
      <c r="I32" s="85">
        <v>0</v>
      </c>
    </row>
    <row r="33" spans="1:9">
      <c r="A33" s="83">
        <v>0.69791666666666696</v>
      </c>
      <c r="B33" t="s">
        <v>38</v>
      </c>
      <c r="C33" s="85">
        <v>0</v>
      </c>
      <c r="D33" s="85">
        <v>0</v>
      </c>
      <c r="E33" s="85">
        <v>0</v>
      </c>
      <c r="F33" s="85">
        <v>0</v>
      </c>
      <c r="G33" s="85">
        <v>0</v>
      </c>
      <c r="H33" s="85">
        <v>0</v>
      </c>
      <c r="I33" s="85">
        <v>0</v>
      </c>
    </row>
    <row r="34" spans="1:9">
      <c r="I34" s="85"/>
    </row>
    <row r="35" spans="1:9">
      <c r="I35" s="85"/>
    </row>
  </sheetData>
  <sheetProtection sheet="1" formatCells="0" formatColumns="0" formatRows="0" insertColumns="0" insertRows="0" insertHyperlinks="0" deleteColumns="0" deleteRows="0" sort="0" autoFilter="0" pivotTables="0"/>
  <sortState ref="A2:I33">
    <sortCondition ref="A1:A33"/>
    <sortCondition ref="B1:B3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Sales Forecast</vt:lpstr>
      <vt:lpstr>Staff Assignments</vt:lpstr>
      <vt:lpstr>Staff Availability</vt:lpstr>
      <vt:lpstr>Labor Scheduled</vt:lpstr>
      <vt:lpstr>Assignments Summary</vt:lpstr>
      <vt:lpstr>Staffing Level Summary</vt:lpstr>
      <vt:lpstr>Cost Analysis</vt:lpstr>
      <vt:lpstr>Detailed Plan - Base Staffing</vt:lpstr>
      <vt:lpstr>Detail Plan - Additional Staff</vt:lpstr>
      <vt:lpstr>Hourly Sales Distribution</vt:lpstr>
      <vt:lpstr>Roles</vt:lpstr>
      <vt:lpstr>Operating Hours</vt:lpstr>
      <vt:lpstr>Employees</vt:lpstr>
      <vt:lpstr>Options</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Iain Lopata</dc:creator>
  <cp:lastModifiedBy>user</cp:lastModifiedBy>
  <cp:lastPrinted>2013-02-12T02:01:00Z</cp:lastPrinted>
  <dcterms:created xsi:type="dcterms:W3CDTF">2012-01-26T15:30:00Z</dcterms:created>
  <dcterms:modified xsi:type="dcterms:W3CDTF">2025-04-15T02:15:20Z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1033-11.2.0.9232</vt:lpwstr>
  </property>
</Properties>
</file>

<file path=userCustomization/customUI.xml><?xml version="1.0" encoding="utf-8"?>
<customUI xmlns="http://schemas.microsoft.com/office/2006/01/customui" onLoad="RibbonLoaded">
  <ribbon>
    <tabs>
      <tab id="customTab" label="Staff Scheduler" insertAfterMso="TabHome" keytip="UN">
        <group id="Sales" label="Sales" tag="SalesForecast" getVisible="GetVisible">
          <toggleButton id="SalesForecast" label="Weekly Sales Forecast" onAction="ShowSalesForecast" size="normal" imageMso="MagicEightBall" getPressed="GetPressed"/>
          <toggleButton id="HourlySalesDistribution" label="Hourly Sales Distribution" onAction="ShowSalesDistribution" size="normal" imageMso="PivotChartType" getPressed="GetPressed"/>
        </group>
        <group id="Calls" label="Call Volume" tag="CallVolume" getVisible="GetVisible">
          <toggleButton id="CallForecast" label="Weekly Call Volume Forecast" onAction="ShowCallVolumeForecast" size="normal" imageMso="AutoDial" getPressed="GetPressed"/>
          <toggleButton id="HourlyCallDistribution" label="Hourly Call Distribution" onAction="ShowCallDistribution" size="normal" imageMso="PivotChartType" getPressed="GetPressed"/>
        </group>
        <group id="StaffingPlan" label="Staffing Needs" tag="Plan" getVisible="GetVisible">
          <toggleButton id="BaselineStaffing" getLabel="GetStaffingLabel" size="normal" onAction="ShowFixed" imageMso="MailMergeRecipientsEditList" getPressed="GetPressed"/>
          <toggleButton id="VariableStaffing" label="Variable Staffing" tag="SalesForecastDetail" getVisible="GetVisible" size="normal" onAction="ShowVariable" imageMso="DistributionListAddNewMember" getPressed="GetPressed"/>
        </group>
        <group id="StaffingAssignments" label="Staffing Assignments">
          <toggleButton id="Assignments" label="Assignments" size="normal" onAction="ShowAssignments" imageMso="AddOrRemoveAttendees" getPressed="GetPressed"/>
          <toggleButton id="Availability" label="Availability" size="normal" onAction="ShowAvailability" imageMso="DateAndTimeInsert" getPressed="GetPressed"/>
          <separator id="Separator0"/>
          <button id="AutoSchedule" label="Autoschedule" size="normal" tag="Plan" getVisible="GetVisible" onAction="RibbonHandler.AutoSchedule" imageMso="MoviePlayAutomatically"/>
          <button id="SaveForWeb" label="Save for Web" size="normal" onAction="RibbonHandler.PublishToWeb" imageMso="FileSaveAsWebPage"/>
        </group>
        <group id="Summary" label="Summary Views">
          <toggleButton id="StaffingNeedsSummary" label="Staffing Needs Summary" onAction="ShowNeedsSummary" tag="NeedsSummary" getVisible="GetVisible" size="normal" imageMso="TableStyleTotalsRow" getPressed="GetPressed"/>
          <toggleButton id="AssignmentsSummary" label="Staffing Assignments Summary" onAction="ShowAssignmentsSummary" size="normal" imageMso="TableStyleTotalsRow" getPressed="GetPressed"/>
          <toggleButton id="CostSummary" label="Cost Summary" onAction="ShowCostSummary" size="normal" imageMso="InternationalCurrency" getPressed="GetPressed"/>
        </group>
        <group id="Setup" label="Setup">
          <toggleButton id="SetupEmployees" label="Employees" size="normal" onAction="ShowEmployees" imageMso="AccessOnlineLists" getPressed="GetPressed"/>
          <toggleButton id="SetupRoles" label="Roles" size="normal" onAction="ShowRoles" imageMso="CondolatoryEvent" getPressed="GetPressed"/>
          <toggleButton id="SetupHours" label="Operating Hours" size="normal" onAction="ShowHours" imageMso="ContentControlDate" getPressed="GetPressed"/>
        </group>
        <group id="ScheduleOptions" label="Options" tag="Options" getVisible="GetVisible">
          <toggleButton id="Options" label="Options" size="normal" onAction="ShowOptions" imageMso="FileExcelServicesOptions" getPressed="GetPressed"/>
        </group>
        <group id="Print" label="Print">
          <button id="PrintButton" label="Print" size="normal" onAction="PrintSheet" imageMso="FilePrint"/>
        </group>
        <group id="Help" label="Help">
          <button id="SchedulingHelp" size="normal" onAction="ShowHelp" imageMso="Help"/>
        </group>
      </tab>
    </tabs>
  </ribbon>
</customUI>
</file>